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G:\IS\HFAS\Projects\0123-00 District Reports\DistRep2019\Wigan\Report\Report Sections For Website\"/>
    </mc:Choice>
  </mc:AlternateContent>
  <xr:revisionPtr revIDLastSave="0" documentId="13_ncr:1_{38273E44-45F1-4040-85C5-1DF881F3EE20}" xr6:coauthVersionLast="47" xr6:coauthVersionMax="47" xr10:uidLastSave="{00000000-0000-0000-0000-000000000000}"/>
  <bookViews>
    <workbookView xWindow="-110" yWindow="-110" windowWidth="19420" windowHeight="10420" xr2:uid="{4FDB5301-22A9-4D60-9E29-B28AE652342A}"/>
  </bookViews>
  <sheets>
    <sheet name="Key Centre Notes" sheetId="21" r:id="rId1"/>
    <sheet name="Cordon Map -Wigan" sheetId="2" r:id="rId2"/>
    <sheet name="Cordon Map - Robin Park" sheetId="3" r:id="rId3"/>
    <sheet name="Table 11 Key Centre Surveys AM" sheetId="4" r:id="rId4"/>
    <sheet name="Table 12 Key Centre Surveys  OP" sheetId="5" r:id="rId5"/>
    <sheet name="Table 13 Key Centre Surveys PM" sheetId="6" r:id="rId6"/>
    <sheet name="Table 14 Robin Park Surveys AM" sheetId="7" r:id="rId7"/>
    <sheet name="Table 15 Robin Park Surveys OP" sheetId="8" r:id="rId8"/>
    <sheet name="Table 16 Robin Park Surveys PM" sheetId="9" r:id="rId9"/>
    <sheet name="Table 17 Wigan KC Trend" sheetId="10" r:id="rId10"/>
    <sheet name="Tab 18 RobinPk TrafficTrend" sheetId="11" r:id="rId11"/>
    <sheet name="Tabs 19 22 KC Car Occupancy" sheetId="17" r:id="rId12"/>
    <sheet name="Table 23 Rail to KC" sheetId="18" r:id="rId13"/>
    <sheet name="Tabs 24 25 Walk to KC" sheetId="19" r:id="rId14"/>
    <sheet name="Table  26 KC Car&amp;Non-carTrips " sheetId="20" r:id="rId15"/>
  </sheets>
  <externalReferences>
    <externalReference r:id="rId16"/>
    <externalReference r:id="rId17"/>
    <externalReference r:id="rId18"/>
  </externalReferences>
  <definedNames>
    <definedName name="_Toc174354940" localSheetId="0">'Key Centre Notes'!#REF!</definedName>
    <definedName name="_Toc243370739" localSheetId="14">'Table  26 KC Car&amp;Non-carTrips '!#REF!</definedName>
    <definedName name="_Toc243370764" localSheetId="9">'Table 17 Wigan KC Trend'!#REF!</definedName>
    <definedName name="cp_names">[1]lookups!$A$2:$C$13</definedName>
    <definedName name="plussum">'[2]2'!#REF!</definedName>
    <definedName name="_xlnm.Print_Area" localSheetId="2">'Cordon Map - Robin Park'!$A$1:$M$63</definedName>
    <definedName name="_xlnm.Print_Area" localSheetId="1">'Cordon Map -Wigan'!$A$1:$L$62</definedName>
    <definedName name="_xlnm.Print_Area" localSheetId="0">'Key Centre Notes'!$A$1:$L$41</definedName>
    <definedName name="_xlnm.Print_Area" localSheetId="10">'Tab 18 RobinPk TrafficTrend'!$A$1:$R$44</definedName>
    <definedName name="_xlnm.Print_Area" localSheetId="14">'Table  26 KC Car&amp;Non-carTrips '!$A$1:$X$168</definedName>
    <definedName name="_xlnm.Print_Area" localSheetId="3">'Table 11 Key Centre Surveys AM'!$A$1:$N$41</definedName>
    <definedName name="_xlnm.Print_Area" localSheetId="4">'Table 12 Key Centre Surveys  OP'!$A$1:$N$40</definedName>
    <definedName name="_xlnm.Print_Area" localSheetId="5">'Table 13 Key Centre Surveys PM'!$A$1:$N$30</definedName>
    <definedName name="_xlnm.Print_Area" localSheetId="6">'Table 14 Robin Park Surveys AM'!$A$1:$N$41</definedName>
    <definedName name="_xlnm.Print_Area" localSheetId="7">'Table 15 Robin Park Surveys OP'!$A$1:$N$17</definedName>
    <definedName name="_xlnm.Print_Area" localSheetId="8">'Table 16 Robin Park Surveys PM'!$A$1:$N$17</definedName>
    <definedName name="_xlnm.Print_Area" localSheetId="9">'Table 17 Wigan KC Trend'!$A$1:$T$56</definedName>
    <definedName name="_xlnm.Print_Area" localSheetId="12">'Table 23 Rail to KC'!$A$1:$J$65</definedName>
    <definedName name="_xlnm.Print_Area" localSheetId="11">'Tabs 19 22 KC Car Occupancy'!$A$1:$H$56</definedName>
    <definedName name="_xlnm.Print_Area" localSheetId="13">'Tabs 24 25 Walk to KC'!$A$1:$F$52</definedName>
    <definedName name="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9" i="20" l="1"/>
  <c r="G59" i="20"/>
  <c r="F59" i="20"/>
  <c r="E59" i="20"/>
  <c r="D59" i="20"/>
  <c r="C59" i="20"/>
  <c r="H40" i="20"/>
  <c r="G40" i="20"/>
  <c r="F40" i="20"/>
  <c r="E40" i="20"/>
  <c r="D40" i="20"/>
  <c r="C40" i="20"/>
  <c r="D21" i="20"/>
  <c r="E21" i="20"/>
  <c r="F21" i="20"/>
  <c r="G21" i="20"/>
  <c r="H21" i="20"/>
  <c r="C21" i="20"/>
  <c r="D37" i="19" l="1"/>
  <c r="C37" i="19"/>
  <c r="B37" i="19"/>
  <c r="D19" i="19"/>
  <c r="C19" i="19"/>
  <c r="B19" i="19"/>
  <c r="J22" i="18"/>
  <c r="I22" i="18"/>
  <c r="H22" i="18"/>
  <c r="G22" i="18"/>
  <c r="F22" i="18"/>
  <c r="E22" i="18"/>
  <c r="D22" i="18"/>
  <c r="C22" i="18"/>
  <c r="B22" i="18"/>
  <c r="D38" i="17"/>
  <c r="F38" i="17"/>
  <c r="G38" i="17"/>
  <c r="E38" i="17"/>
  <c r="C38" i="17"/>
  <c r="B38" i="17"/>
  <c r="B54" i="17" l="1"/>
  <c r="H36" i="11"/>
  <c r="G36" i="11"/>
  <c r="F36" i="11"/>
  <c r="E36" i="11"/>
  <c r="D36" i="11"/>
  <c r="C36" i="11"/>
  <c r="Q19" i="11"/>
  <c r="P19" i="11"/>
  <c r="O19" i="11"/>
  <c r="N19" i="11"/>
  <c r="M19" i="11"/>
  <c r="L19" i="11"/>
  <c r="H19" i="11"/>
  <c r="G19" i="11"/>
  <c r="F19" i="11"/>
  <c r="E19" i="11"/>
  <c r="D19" i="11"/>
  <c r="C19" i="11"/>
  <c r="J10" i="8" l="1"/>
  <c r="H37" i="11"/>
  <c r="G37" i="11"/>
  <c r="F37" i="11"/>
  <c r="E37" i="11"/>
  <c r="D37" i="11"/>
  <c r="C37" i="11"/>
  <c r="I36" i="11"/>
  <c r="I37" i="11" s="1"/>
  <c r="Q20" i="11"/>
  <c r="P20" i="11"/>
  <c r="O20" i="11"/>
  <c r="N20" i="11"/>
  <c r="M20" i="11"/>
  <c r="L20" i="11"/>
  <c r="H20" i="11"/>
  <c r="G20" i="11"/>
  <c r="F20" i="11"/>
  <c r="E20" i="11"/>
  <c r="D20" i="11"/>
  <c r="C20" i="11"/>
  <c r="R19" i="11"/>
  <c r="R20" i="11" s="1"/>
  <c r="I19" i="11"/>
  <c r="I20" i="11" s="1"/>
  <c r="H52" i="10"/>
  <c r="G52" i="10"/>
  <c r="F52" i="10"/>
  <c r="E52" i="10"/>
  <c r="D52" i="10"/>
  <c r="C52" i="10"/>
  <c r="I51" i="10"/>
  <c r="A58" i="10" s="1"/>
  <c r="I46" i="10"/>
  <c r="I45" i="10"/>
  <c r="I44" i="10"/>
  <c r="I43" i="10"/>
  <c r="I42" i="10"/>
  <c r="I41" i="10"/>
  <c r="I40" i="10"/>
  <c r="I37" i="10"/>
  <c r="I34" i="10"/>
  <c r="I31" i="10"/>
  <c r="I28" i="10"/>
  <c r="Q27" i="10"/>
  <c r="P27" i="10"/>
  <c r="O27" i="10"/>
  <c r="N27" i="10"/>
  <c r="M27" i="10"/>
  <c r="L27" i="10"/>
  <c r="H27" i="10"/>
  <c r="G27" i="10"/>
  <c r="F27" i="10"/>
  <c r="E27" i="10"/>
  <c r="D27" i="10"/>
  <c r="C27" i="10"/>
  <c r="R26" i="10"/>
  <c r="A57" i="10" s="1"/>
  <c r="I26" i="10"/>
  <c r="R21" i="10"/>
  <c r="I21" i="10"/>
  <c r="R20" i="10"/>
  <c r="I20" i="10"/>
  <c r="R19" i="10"/>
  <c r="I19" i="10"/>
  <c r="R18" i="10"/>
  <c r="I18" i="10"/>
  <c r="R17" i="10"/>
  <c r="I17" i="10"/>
  <c r="R16" i="10"/>
  <c r="I16" i="10"/>
  <c r="R15" i="10"/>
  <c r="I15" i="10"/>
  <c r="R12" i="10"/>
  <c r="I12" i="10"/>
  <c r="R9" i="10"/>
  <c r="I9" i="10"/>
  <c r="R6" i="10"/>
  <c r="I6" i="10"/>
  <c r="R3" i="10"/>
  <c r="R27" i="10" s="1"/>
  <c r="I3" i="10"/>
  <c r="L10" i="9"/>
  <c r="J10" i="9"/>
  <c r="I10" i="9"/>
  <c r="G10" i="9"/>
  <c r="F10" i="9"/>
  <c r="E10" i="9"/>
  <c r="D10" i="9"/>
  <c r="C10" i="9"/>
  <c r="N9" i="9"/>
  <c r="N8" i="9"/>
  <c r="N7" i="9"/>
  <c r="N6" i="9"/>
  <c r="N5" i="9"/>
  <c r="N4" i="9"/>
  <c r="N3" i="9"/>
  <c r="L10" i="7"/>
  <c r="J10" i="7"/>
  <c r="I10" i="7"/>
  <c r="G10" i="7"/>
  <c r="F10" i="7"/>
  <c r="E10" i="7"/>
  <c r="D10" i="7"/>
  <c r="C10" i="7"/>
  <c r="N9" i="7"/>
  <c r="N8" i="7"/>
  <c r="N7" i="7"/>
  <c r="N6" i="7"/>
  <c r="N5" i="7"/>
  <c r="N4" i="7"/>
  <c r="N3" i="7"/>
  <c r="M20" i="6"/>
  <c r="L20" i="6"/>
  <c r="K20" i="6"/>
  <c r="J20" i="6"/>
  <c r="I20" i="6"/>
  <c r="G20" i="6"/>
  <c r="F20" i="6"/>
  <c r="E20" i="6"/>
  <c r="D20" i="6"/>
  <c r="C20" i="6"/>
  <c r="N19" i="6"/>
  <c r="N18" i="6"/>
  <c r="N17" i="6"/>
  <c r="N16" i="6"/>
  <c r="N15" i="6"/>
  <c r="N14" i="6"/>
  <c r="N13" i="6"/>
  <c r="N12" i="6"/>
  <c r="N11" i="6"/>
  <c r="N10" i="6"/>
  <c r="N9" i="6"/>
  <c r="N8" i="6"/>
  <c r="N7" i="6"/>
  <c r="N6" i="6"/>
  <c r="N5" i="6"/>
  <c r="N4" i="6"/>
  <c r="N3" i="6"/>
  <c r="M20" i="5"/>
  <c r="L20" i="5"/>
  <c r="K20" i="5"/>
  <c r="J20" i="5"/>
  <c r="I20" i="5"/>
  <c r="G20" i="5"/>
  <c r="F20" i="5"/>
  <c r="E20" i="5"/>
  <c r="D20" i="5"/>
  <c r="C20" i="5"/>
  <c r="N19" i="5"/>
  <c r="N18" i="5"/>
  <c r="N17" i="5"/>
  <c r="N16" i="5"/>
  <c r="N15" i="5"/>
  <c r="N14" i="5"/>
  <c r="N13" i="5"/>
  <c r="N12" i="5"/>
  <c r="N11" i="5"/>
  <c r="N10" i="5"/>
  <c r="N9" i="5"/>
  <c r="N8" i="5"/>
  <c r="N7" i="5"/>
  <c r="N6" i="5"/>
  <c r="N5" i="5"/>
  <c r="N4" i="5"/>
  <c r="N3" i="5"/>
  <c r="M20" i="4"/>
  <c r="L20" i="4"/>
  <c r="K20" i="4"/>
  <c r="J20" i="4"/>
  <c r="I20" i="4"/>
  <c r="G20" i="4"/>
  <c r="F20" i="4"/>
  <c r="E20" i="4"/>
  <c r="D20" i="4"/>
  <c r="C20" i="4"/>
  <c r="N19" i="4"/>
  <c r="N18" i="4"/>
  <c r="N17" i="4"/>
  <c r="N16" i="4"/>
  <c r="N15" i="4"/>
  <c r="N14" i="4"/>
  <c r="N13" i="4"/>
  <c r="N12" i="4"/>
  <c r="N11" i="4"/>
  <c r="N10" i="4"/>
  <c r="N9" i="4"/>
  <c r="N8" i="4"/>
  <c r="N7" i="4"/>
  <c r="N6" i="4"/>
  <c r="N5" i="4"/>
  <c r="N4" i="4"/>
  <c r="N3" i="4"/>
  <c r="I27" i="10" l="1"/>
  <c r="I52" i="10"/>
  <c r="A56" i="10"/>
  <c r="N20" i="6"/>
  <c r="N21" i="6" s="1"/>
  <c r="N20" i="4"/>
  <c r="N10" i="9"/>
  <c r="I11" i="9" s="1"/>
  <c r="N20" i="5"/>
  <c r="I21" i="5" s="1"/>
  <c r="N10" i="7"/>
  <c r="I11" i="7" s="1"/>
  <c r="L11" i="9" l="1"/>
  <c r="M21" i="6"/>
  <c r="L21" i="6"/>
  <c r="K21" i="6"/>
  <c r="J21" i="6"/>
  <c r="I21" i="6"/>
  <c r="L21" i="4"/>
  <c r="K21" i="4"/>
  <c r="J21" i="4"/>
  <c r="M21" i="4"/>
  <c r="K21" i="5"/>
  <c r="J21" i="5"/>
  <c r="M11" i="7"/>
  <c r="K11" i="7"/>
  <c r="L11" i="7"/>
  <c r="I21" i="4"/>
  <c r="N11" i="9"/>
  <c r="K11" i="9"/>
  <c r="M11" i="9"/>
  <c r="J11" i="7"/>
  <c r="M21" i="5"/>
  <c r="J11" i="9"/>
  <c r="L21" i="5"/>
  <c r="L10" i="8" l="1"/>
  <c r="I10" i="8"/>
  <c r="I11" i="8" s="1"/>
  <c r="N10" i="8"/>
  <c r="J11" i="8" s="1"/>
  <c r="D10" i="8"/>
  <c r="N4" i="8"/>
  <c r="N5" i="8"/>
  <c r="F10" i="8"/>
  <c r="G10" i="8"/>
  <c r="E10" i="8"/>
  <c r="N6" i="8"/>
  <c r="N7" i="8"/>
  <c r="N3" i="8"/>
  <c r="N8" i="8"/>
  <c r="N9" i="8"/>
  <c r="C10" i="8"/>
  <c r="N11" i="8" l="1"/>
  <c r="M11" i="8"/>
  <c r="L11" i="8"/>
  <c r="K11" i="8"/>
</calcChain>
</file>

<file path=xl/sharedStrings.xml><?xml version="1.0" encoding="utf-8"?>
<sst xmlns="http://schemas.openxmlformats.org/spreadsheetml/2006/main" count="543" uniqueCount="122">
  <si>
    <t>Key Centre Monitoring</t>
  </si>
  <si>
    <t>Traffic and rail counts were conducted on a cordon around Wigan in 1997. Subsequently, Wigan was surveyed on a three yearly cycle (2000, 2003 and 2006) to monitor progress towards key objectives in the first Greater Manchester Local Transport Plan (GMLTP) and its successor, GMLTP2. Pedestrian surveys were added to the programme in 2003. From the financial year 2008/09 all these surveys have been conducted annually.</t>
  </si>
  <si>
    <t xml:space="preserve">Tables providing details of road traffic and modal share trends are presented in this report. </t>
  </si>
  <si>
    <t>Before 2009, CPS (Continuous Passenger Sampling) data had been used to estimate bus trips. However this data was not designed to give an accurate picture of bus passengers at a local level and since March 2009, counts of bus passengers crossing the cordon have been conducted. Historical data has been adjusted to be comparable with the most recent surveys.</t>
  </si>
  <si>
    <t xml:space="preserve">Numbers of trips to Robin Park are reported here to give a more complete picture of travel in the area, but the LTP3 Key Performance Indicator (KPI 12b) includes trips towards Wigan Key Centre only, not to Robin Park. Therefore Table 26 of this report does not include trips into Robin Park. </t>
  </si>
  <si>
    <t>The 'Cordon Map' worksheets show the location of survey sites and boundaries for both Wigan Key Centre and Robin Park surveys.</t>
  </si>
  <si>
    <t>Site No</t>
  </si>
  <si>
    <t>Location</t>
  </si>
  <si>
    <t>Cars</t>
  </si>
  <si>
    <t>LGVs</t>
  </si>
  <si>
    <t>OGVs</t>
  </si>
  <si>
    <t>Buses</t>
  </si>
  <si>
    <t>Motor Cycles</t>
  </si>
  <si>
    <t>Car Occupancy</t>
  </si>
  <si>
    <t>Car Trips</t>
  </si>
  <si>
    <t>Pedal Cycles</t>
  </si>
  <si>
    <t>Bus Trips</t>
  </si>
  <si>
    <t>Walk</t>
  </si>
  <si>
    <t>Rail</t>
  </si>
  <si>
    <t>All Trips (excl m/c &amp; goods)</t>
  </si>
  <si>
    <t/>
  </si>
  <si>
    <t>U Standishgate</t>
  </si>
  <si>
    <t>U Water St</t>
  </si>
  <si>
    <t>U Crompton St</t>
  </si>
  <si>
    <t>U Millgate</t>
  </si>
  <si>
    <t>U King St</t>
  </si>
  <si>
    <t>C Dorning St</t>
  </si>
  <si>
    <t>-</t>
  </si>
  <si>
    <t>Wigan NW Station</t>
  </si>
  <si>
    <t>Wigan Wallgate Station</t>
  </si>
  <si>
    <t>B5375 New Market St</t>
  </si>
  <si>
    <t>U Frog Lane</t>
  </si>
  <si>
    <t>U Library St</t>
  </si>
  <si>
    <t>Total</t>
  </si>
  <si>
    <t xml:space="preserve">Ave. Car Occ. = </t>
  </si>
  <si>
    <t>Notes</t>
  </si>
  <si>
    <t>At sites where car occupancy has not been surveyed, the average rate for the time period (highlighted) has been applied.</t>
  </si>
  <si>
    <t>U Loire Drive</t>
  </si>
  <si>
    <t>U Anjou Boulevard</t>
  </si>
  <si>
    <t>U Retail Park Service Access</t>
  </si>
  <si>
    <t>U Retail Park Entrance</t>
  </si>
  <si>
    <t>U Stadium Way</t>
  </si>
  <si>
    <t>U ASDA Entrance</t>
  </si>
  <si>
    <t>This table summarises all the cordon surveys conducted in Robin Park in March 2019 in the AM peak period.</t>
  </si>
  <si>
    <t>Time Period</t>
  </si>
  <si>
    <t>Year</t>
  </si>
  <si>
    <t>LGV</t>
  </si>
  <si>
    <t>OGV</t>
  </si>
  <si>
    <t>M/C</t>
  </si>
  <si>
    <t>P/C</t>
  </si>
  <si>
    <t>All</t>
  </si>
  <si>
    <t>07:30-09:30</t>
  </si>
  <si>
    <t>10:00-12:00</t>
  </si>
  <si>
    <t>16:00-18:00</t>
  </si>
  <si>
    <t>Trend in Vehicles Crossing Robin Park Key Centre Cordon</t>
  </si>
  <si>
    <t xml:space="preserve">Table 11 Key Centre Cordon Survey Summary by Site in March 2020 (07:30-09:30) </t>
  </si>
  <si>
    <t>This table summarises all the cordon surveys conducted in Wigan Town centre in March 2020 in the  AM peak period.</t>
  </si>
  <si>
    <r>
      <rPr>
        <b/>
        <sz val="11"/>
        <color theme="1"/>
        <rFont val="Calibri"/>
        <family val="2"/>
        <scheme val="minor"/>
      </rPr>
      <t>COVID 19 PANDEMIC:</t>
    </r>
    <r>
      <rPr>
        <sz val="11"/>
        <color theme="1"/>
        <rFont val="Calibri"/>
        <family val="2"/>
        <scheme val="minor"/>
      </rPr>
      <t xml:space="preserve"> in the week commencing 16th March 2020 schools/universities closed, many non-essential businesses started closing and many companies started asking employees to work from home (this was followed by a nationwide lockdown in the UK from  23rd March 2020. This may have affected link counts at the following sites; </t>
    </r>
  </si>
  <si>
    <r>
      <rPr>
        <b/>
        <sz val="11"/>
        <color theme="1"/>
        <rFont val="Calibri"/>
        <family val="2"/>
        <scheme val="minor"/>
      </rPr>
      <t>* Site 85019 (U Station Rd)</t>
    </r>
    <r>
      <rPr>
        <sz val="11"/>
        <color theme="1"/>
        <rFont val="Calibri"/>
        <family val="2"/>
        <scheme val="minor"/>
      </rPr>
      <t xml:space="preserve"> - Surveys rescheduled from 02.03.20 due to staffing issues. The surveys may have been affected by early measures to combat the pandemic, but flows are comparable to previous years.</t>
    </r>
  </si>
  <si>
    <r>
      <rPr>
        <b/>
        <sz val="11"/>
        <color theme="1"/>
        <rFont val="Calibri"/>
        <family val="2"/>
        <scheme val="minor"/>
      </rPr>
      <t>** Site 85020 (U Market St</t>
    </r>
    <r>
      <rPr>
        <sz val="11"/>
        <color theme="1"/>
        <rFont val="Calibri"/>
        <family val="2"/>
        <scheme val="minor"/>
      </rPr>
      <t>) - Surveys rescheduled from 02.03.20 due to staffing issues. The surveys may have been affected by early measures to combat the pandemic, but flows are comparable to previous years.</t>
    </r>
  </si>
  <si>
    <r>
      <rPr>
        <b/>
        <sz val="11"/>
        <color theme="1"/>
        <rFont val="Calibri"/>
        <family val="2"/>
        <scheme val="minor"/>
      </rPr>
      <t>*** Site 85028 (U Mesnes Terrace)</t>
    </r>
    <r>
      <rPr>
        <sz val="11"/>
        <color theme="1"/>
        <rFont val="Calibri"/>
        <family val="2"/>
        <scheme val="minor"/>
      </rPr>
      <t xml:space="preserve"> - Surveys rescheduled from 02.03.20 due to staffing issues. The surveys may have been affected by early measures to combat the pandemic, but flows are comparable to previous years.</t>
    </r>
  </si>
  <si>
    <t xml:space="preserve">Table 12 Key Centre Cordon Survey Summary by Site in March 2020 (10:00-12:00) </t>
  </si>
  <si>
    <t>U Mesnes St</t>
  </si>
  <si>
    <t>C Wallgate</t>
  </si>
  <si>
    <t>Wigan Bus Stn</t>
  </si>
  <si>
    <t>U Station Rd*</t>
  </si>
  <si>
    <t>U New Market St**</t>
  </si>
  <si>
    <t>U Mesnes Terrace***</t>
  </si>
  <si>
    <t xml:space="preserve">Table 13 Key Centre Cordon Survey Summary by Site in March 2020 (16:00-18:00) </t>
  </si>
  <si>
    <t xml:space="preserve">Table 14 Robin Park Survey Summary by Site in March 2020 (07:30-09:30) </t>
  </si>
  <si>
    <t>U Gower St*</t>
  </si>
  <si>
    <r>
      <rPr>
        <b/>
        <sz val="9"/>
        <rFont val="Calibri"/>
        <family val="2"/>
        <scheme val="minor"/>
      </rPr>
      <t>Car Occupancies</t>
    </r>
    <r>
      <rPr>
        <sz val="9"/>
        <rFont val="Calibri"/>
        <family val="2"/>
        <scheme val="minor"/>
      </rPr>
      <t xml:space="preserve"> - Car Occupancy is surveyed at Site 85010 (U Loire Drive) and this is taken as an average for other sites (highlighted)</t>
    </r>
  </si>
  <si>
    <r>
      <rPr>
        <b/>
        <sz val="9"/>
        <rFont val="Calibri"/>
        <family val="2"/>
        <scheme val="minor"/>
      </rPr>
      <t xml:space="preserve">*Site 85009 (U Gower St) - </t>
    </r>
    <r>
      <rPr>
        <sz val="9"/>
        <rFont val="Calibri"/>
        <family val="2"/>
        <scheme val="minor"/>
      </rPr>
      <t>Flows higher in general, particularly MGV flows in the AM peak and off-peak periods -  this may be due to development around Blakehouse Close at the south-western end of Gower Street.</t>
    </r>
  </si>
  <si>
    <t xml:space="preserve">Table 15 Robin Park Survey Summary by Site in March 2020 (10:00-12:00) </t>
  </si>
  <si>
    <t xml:space="preserve">Table 16 Robin Park Survey Summary by Site in March 2020 (16:00-18:00) </t>
  </si>
  <si>
    <t>2020/1997</t>
  </si>
  <si>
    <t>Table 3.19 Wigan Key Centre Inbound Vehicle Counts 1997, 2000, 2003, 2007 &amp;  2009 to 2020</t>
  </si>
  <si>
    <r>
      <t xml:space="preserve">All sites: </t>
    </r>
    <r>
      <rPr>
        <sz val="9"/>
        <rFont val="Calibri"/>
        <family val="2"/>
        <scheme val="minor"/>
      </rPr>
      <t>The surveys were carried out on 09.03.2020. Weather conditions were extremely poor with continuous heavy rain.Pedestrian and pedal cycle counts may accordingly be affected.</t>
    </r>
  </si>
  <si>
    <r>
      <t xml:space="preserve">All sites: </t>
    </r>
    <r>
      <rPr>
        <sz val="9"/>
        <rFont val="Calibri"/>
        <family val="2"/>
        <scheme val="minor"/>
      </rPr>
      <t>The surveys were carried out on 09.03.2020. Weather conditions were extremely poor with continuous heavy rain. Pedestrian and pedal cycle counts may accordingly be affected.</t>
    </r>
  </si>
  <si>
    <t>Table 18 Robin Park Key Centre Cordon Counts 1997, 2000, 2003, 2007 and 2009 - 2020</t>
  </si>
  <si>
    <t>Site</t>
  </si>
  <si>
    <t>% Driver Only</t>
  </si>
  <si>
    <t>Ave Occupancy</t>
  </si>
  <si>
    <t>Standishgate</t>
  </si>
  <si>
    <t>Millgate</t>
  </si>
  <si>
    <t xml:space="preserve">King Street </t>
  </si>
  <si>
    <t>Wallgate</t>
  </si>
  <si>
    <t>Dorning St</t>
  </si>
  <si>
    <t>Station Rd</t>
  </si>
  <si>
    <t>All Sites</t>
  </si>
  <si>
    <t xml:space="preserve">Table 20 Trend in Wigan Key Centre Car Occupancy Rates </t>
  </si>
  <si>
    <t>Loire Drive</t>
  </si>
  <si>
    <t xml:space="preserve">Table 22 Trend in Robin Park Car Occupancy Rates </t>
  </si>
  <si>
    <t>Rail Passengers</t>
  </si>
  <si>
    <t>NW</t>
  </si>
  <si>
    <t>2017*</t>
  </si>
  <si>
    <t>* Liverpool Lime Street Station was closed 23.02.17 to 08.03.17 due to a wall collapse during Storm Doris - trains between Liverpool Lime Street Station and Wigan North-Western were starting / terminating at Huyton - this may have contributed to lower passenger numbers at Wigan NW in the AM &amp; PM peak periods.</t>
  </si>
  <si>
    <t>Pedestrians</t>
  </si>
  <si>
    <t xml:space="preserve"> Table 26  Car and Non-Car Trips into Wigan Key Centre (Does not include Robin Park)</t>
  </si>
  <si>
    <t>Car</t>
  </si>
  <si>
    <t>Bus</t>
  </si>
  <si>
    <t>Cycle</t>
  </si>
  <si>
    <t>% Car</t>
  </si>
  <si>
    <t>% Non-Car</t>
  </si>
  <si>
    <t>Car Occupancy at Wigan Key Centre Cordon Sites (towards Key Centre) March 2020</t>
  </si>
  <si>
    <t>Table 19 Wigan Key Centre Car Occupancy Rates 2020</t>
  </si>
  <si>
    <t>Car Occupancy at Robin Park Site (Inbound) March 2020</t>
  </si>
  <si>
    <t>Table 21 Robin Park Car Occupancy Rates 2020</t>
  </si>
  <si>
    <t>2020**</t>
  </si>
  <si>
    <t>** 2020 surveys possibly affected by service disruption between Wigan North Western and Crewe due to a landslide at Weaver Junction near Acton Bridge following flooding from Storm Jorge (Avanti West Coast services either cancelled or revised to run via Manchester Piccadilly with delays of up to 50 mins)</t>
  </si>
  <si>
    <t>Table 23 Rail Passengers Entering Wigan Key Centre 1997, 2000, 2003, 2006 &amp; 2009 - 2020</t>
  </si>
  <si>
    <t>Table 24 Changes in Pedestrians Entering Wigan Key Centre 2003, 2006 &amp; 2009 - 2020</t>
  </si>
  <si>
    <t>2020/2003</t>
  </si>
  <si>
    <t>Table 25 Changes in Pedestrians Entering Robin Park 2003, 2006 &amp; 2009 - 2020</t>
  </si>
  <si>
    <t>2020 Surveys</t>
  </si>
  <si>
    <r>
      <rPr>
        <sz val="11"/>
        <rFont val="Calibri"/>
        <family val="2"/>
      </rPr>
      <t>The key centre cordon surveys for Wigan took place on Monday, 2nd March 2020 with the exception of three sites (see notes below) which had to be rescheduled due to survey staffing issues.</t>
    </r>
    <r>
      <rPr>
        <sz val="11"/>
        <color rgb="FFFF0000"/>
        <rFont val="Calibri"/>
        <family val="2"/>
      </rPr>
      <t xml:space="preserve"> </t>
    </r>
  </si>
  <si>
    <t>COVID-19 PANDEMIC</t>
  </si>
  <si>
    <r>
      <rPr>
        <b/>
        <sz val="11"/>
        <rFont val="Calibri"/>
        <family val="2"/>
      </rPr>
      <t>Sites 85019 (U Station Road), 85020 (U Market Street) and 85028 (U Mesnes Terrace)</t>
    </r>
    <r>
      <rPr>
        <sz val="11"/>
        <rFont val="Calibri"/>
        <family val="2"/>
      </rPr>
      <t xml:space="preserve"> - due to survey staffing issues, the link and pedestrian counts at these sites were conducted on the 16th March 2020 and so may have been affected by the early measures taken in response the Covid-19 pandemic. The recorded flows are however comparable to previous years.</t>
    </r>
  </si>
  <si>
    <t>Other Notes</t>
  </si>
  <si>
    <r>
      <rPr>
        <b/>
        <sz val="11"/>
        <rFont val="Calibri"/>
        <family val="2"/>
      </rPr>
      <t>Site 85014 (Wigan North Western Station)</t>
    </r>
    <r>
      <rPr>
        <sz val="11"/>
        <rFont val="Calibri"/>
        <family val="2"/>
      </rPr>
      <t xml:space="preserve"> - On the day of the survey, train services severely disrupted between Wigan North Western and Crewe due to a landslide at Weaver Junction near Acton Bridge following flooding from Storm Jorge (i.e. Avanti West Coast services either cancelled or revised to run via Manchester Piccadilly with delays of up to 50 mins).</t>
    </r>
  </si>
  <si>
    <r>
      <rPr>
        <b/>
        <sz val="11"/>
        <rFont val="Calibri"/>
        <family val="2"/>
      </rPr>
      <t>Sites 85022 (U Frog Lane) and 85023 (U Bus Station Entrance)</t>
    </r>
    <r>
      <rPr>
        <sz val="11"/>
        <rFont val="Calibri"/>
        <family val="2"/>
      </rPr>
      <t xml:space="preserve"> - Due to re-routing, Site 85023 showed lower pedestrian and pedal cycle counts and consequently these were increased at Site 85022.</t>
    </r>
  </si>
  <si>
    <t>In the week commencing 16th March 2020, schools/universities closed, many non-essential businesses started closing and many companies started asking employees to work from home (this was followed by a nationwide lockdown in the UK from 23rd March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</si>
</sst>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rgb="FFFF0000"/>
      <name val="Calibri"/>
      <family val="2"/>
    </font>
    <font>
      <sz val="10"/>
      <color rgb="FFFF0000"/>
      <name val="Arial"/>
      <family val="2"/>
    </font>
    <font>
      <sz val="11"/>
      <color rgb="FFFF0000"/>
      <name val="Calibri"/>
      <family val="2"/>
      <scheme val="minor"/>
    </font>
    <font>
      <b/>
      <sz val="11"/>
      <color theme="1"/>
      <name val="Calibri"/>
      <family val="2"/>
      <scheme val="minor"/>
    </font>
    <font>
      <b/>
      <sz val="10"/>
      <color rgb="FFFF0000"/>
      <name val="Arial"/>
      <family val="2"/>
    </font>
    <font>
      <b/>
      <sz val="11"/>
      <color rgb="FFFF0000"/>
      <name val="Calibri"/>
      <family val="2"/>
    </font>
    <font>
      <b/>
      <sz val="11"/>
      <color rgb="FFFF0000"/>
      <name val="Calibri"/>
      <family val="2"/>
      <scheme val="minor"/>
    </font>
    <font>
      <sz val="9"/>
      <color rgb="FFFF0000"/>
      <name val="Times New Roman"/>
      <family val="1"/>
    </font>
    <font>
      <b/>
      <sz val="9"/>
      <color rgb="FFFF0000"/>
      <name val="Times New Roman"/>
      <family val="1"/>
    </font>
    <font>
      <b/>
      <sz val="14"/>
      <color rgb="FFFF0000"/>
      <name val="Calibri"/>
      <family val="2"/>
    </font>
    <font>
      <b/>
      <sz val="11"/>
      <color theme="1"/>
      <name val="Calibri"/>
      <family val="2"/>
    </font>
    <font>
      <b/>
      <sz val="10"/>
      <color theme="1"/>
      <name val="Arial"/>
      <family val="2"/>
    </font>
    <font>
      <sz val="9"/>
      <color theme="1"/>
      <name val="Times New Roman"/>
      <family val="1"/>
    </font>
    <font>
      <sz val="11"/>
      <color theme="0"/>
      <name val="Calibri"/>
      <family val="2"/>
      <scheme val="minor"/>
    </font>
    <font>
      <sz val="11"/>
      <name val="Calibri"/>
      <family val="2"/>
      <scheme val="minor"/>
    </font>
    <font>
      <b/>
      <sz val="11"/>
      <name val="Calibri"/>
      <family val="2"/>
      <scheme val="minor"/>
    </font>
    <font>
      <b/>
      <sz val="11"/>
      <name val="Calibri"/>
      <family val="2"/>
    </font>
    <font>
      <b/>
      <sz val="10"/>
      <name val="Arial"/>
      <family val="2"/>
    </font>
    <font>
      <sz val="13"/>
      <color theme="1"/>
      <name val="Calibri"/>
      <family val="2"/>
    </font>
    <font>
      <b/>
      <sz val="9"/>
      <name val="Calibri"/>
      <family val="2"/>
      <scheme val="minor"/>
    </font>
    <font>
      <sz val="9"/>
      <name val="Calibri"/>
      <family val="2"/>
      <scheme val="minor"/>
    </font>
    <font>
      <sz val="9"/>
      <name val="Times New Roman"/>
      <family val="1"/>
    </font>
    <font>
      <b/>
      <sz val="9"/>
      <name val="Times New Roman"/>
      <family val="1"/>
    </font>
    <font>
      <sz val="13"/>
      <name val="Calibri"/>
      <family val="2"/>
    </font>
    <font>
      <sz val="11"/>
      <name val="Arial"/>
      <family val="2"/>
    </font>
    <font>
      <b/>
      <sz val="14"/>
      <name val="Calibri"/>
      <family val="2"/>
    </font>
    <font>
      <sz val="11"/>
      <name val="Calibri"/>
      <family val="2"/>
    </font>
    <font>
      <sz val="9"/>
      <color rgb="FFFF0000"/>
      <name val="Calibri"/>
      <family val="2"/>
      <scheme val="minor"/>
    </font>
    <font>
      <b/>
      <sz val="9"/>
      <color rgb="FFFF0000"/>
      <name val="Calibri"/>
      <family val="2"/>
      <scheme val="minor"/>
    </font>
    <font>
      <b/>
      <sz val="12"/>
      <name val="Calibri"/>
      <family val="2"/>
      <scheme val="minor"/>
    </font>
    <font>
      <b/>
      <sz val="14"/>
      <name val="Calibri"/>
      <family val="2"/>
      <scheme val="minor"/>
    </font>
    <font>
      <b/>
      <sz val="10"/>
      <name val="Calibri"/>
      <family val="2"/>
      <scheme val="minor"/>
    </font>
    <font>
      <sz val="10"/>
      <name val="Calibri"/>
      <family val="2"/>
      <scheme val="minor"/>
    </font>
    <font>
      <b/>
      <sz val="8"/>
      <name val="Calibri"/>
      <family val="2"/>
      <scheme val="minor"/>
    </font>
    <font>
      <b/>
      <sz val="8"/>
      <name val="Arial"/>
      <family val="2"/>
    </font>
    <font>
      <b/>
      <sz val="12"/>
      <name val="Calibri"/>
      <family val="2"/>
    </font>
    <font>
      <sz val="12"/>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lightGray">
        <fgColor indexed="22"/>
        <bgColor indexed="22"/>
      </patternFill>
    </fill>
    <fill>
      <patternFill patternType="solid">
        <fgColor indexed="22"/>
        <bgColor indexed="64"/>
      </patternFill>
    </fill>
  </fills>
  <borders count="86">
    <border>
      <left/>
      <right/>
      <top/>
      <bottom/>
      <diagonal/>
    </border>
    <border>
      <left style="double">
        <color indexed="64"/>
      </left>
      <right style="thin">
        <color indexed="64"/>
      </right>
      <top style="double">
        <color indexed="64"/>
      </top>
      <bottom style="thin">
        <color indexed="64"/>
      </bottom>
      <diagonal/>
    </border>
    <border>
      <left style="thin">
        <color auto="1"/>
      </left>
      <right style="thin">
        <color auto="1"/>
      </right>
      <top style="double">
        <color auto="1"/>
      </top>
      <bottom style="thin">
        <color auto="1"/>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auto="1"/>
      </left>
      <right style="thin">
        <color auto="1"/>
      </right>
      <top style="thin">
        <color auto="1"/>
      </top>
      <bottom style="double">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auto="1"/>
      </left>
      <right style="thin">
        <color auto="1"/>
      </right>
      <top/>
      <bottom style="thin">
        <color auto="1"/>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medium">
        <color indexed="64"/>
      </right>
      <top/>
      <bottom/>
      <diagonal/>
    </border>
    <border>
      <left/>
      <right style="double">
        <color indexed="64"/>
      </right>
      <top/>
      <bottom/>
      <diagonal/>
    </border>
    <border>
      <left/>
      <right style="double">
        <color indexed="64"/>
      </right>
      <top style="thin">
        <color indexed="64"/>
      </top>
      <bottom/>
      <diagonal/>
    </border>
    <border>
      <left/>
      <right/>
      <top style="thin">
        <color indexed="64"/>
      </top>
      <bottom style="medium">
        <color indexed="64"/>
      </bottom>
      <diagonal/>
    </border>
    <border>
      <left/>
      <right style="double">
        <color indexed="64"/>
      </right>
      <top style="thin">
        <color auto="1"/>
      </top>
      <bottom style="medium">
        <color indexed="64"/>
      </bottom>
      <diagonal/>
    </border>
    <border>
      <left style="medium">
        <color indexed="64"/>
      </left>
      <right/>
      <top style="medium">
        <color indexed="64"/>
      </top>
      <bottom/>
      <diagonal/>
    </border>
    <border>
      <left style="medium">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double">
        <color indexed="64"/>
      </right>
      <top/>
      <bottom style="medium">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style="double">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9">
    <xf numFmtId="0" fontId="0" fillId="0" borderId="0"/>
    <xf numFmtId="0" fontId="4" fillId="0" borderId="0"/>
    <xf numFmtId="0" fontId="4" fillId="0" borderId="0"/>
    <xf numFmtId="0" fontId="4" fillId="0" borderId="0"/>
    <xf numFmtId="0" fontId="23" fillId="0" borderId="0"/>
    <xf numFmtId="0" fontId="4" fillId="0" borderId="0"/>
    <xf numFmtId="0" fontId="2" fillId="0" borderId="0"/>
    <xf numFmtId="0" fontId="4" fillId="0" borderId="0"/>
    <xf numFmtId="0" fontId="26" fillId="0" borderId="0">
      <alignment horizontal="center" vertical="center"/>
    </xf>
  </cellStyleXfs>
  <cellXfs count="371">
    <xf numFmtId="0" fontId="0" fillId="0" borderId="0" xfId="0"/>
    <xf numFmtId="0" fontId="5" fillId="2" borderId="0" xfId="0" applyFont="1" applyFill="1"/>
    <xf numFmtId="0" fontId="6" fillId="2" borderId="0" xfId="0" applyFont="1" applyFill="1"/>
    <xf numFmtId="0" fontId="5" fillId="2" borderId="0" xfId="1" applyFont="1" applyFill="1"/>
    <xf numFmtId="0" fontId="6" fillId="2" borderId="0" xfId="1" applyFont="1" applyFill="1"/>
    <xf numFmtId="0" fontId="9" fillId="0" borderId="0" xfId="0" applyFont="1"/>
    <xf numFmtId="0" fontId="6" fillId="0" borderId="0" xfId="0" applyFont="1"/>
    <xf numFmtId="0" fontId="7" fillId="0" borderId="0" xfId="2" applyFont="1"/>
    <xf numFmtId="1" fontId="7" fillId="0" borderId="0" xfId="2" applyNumberFormat="1" applyFont="1"/>
    <xf numFmtId="164" fontId="7" fillId="0" borderId="0" xfId="2" applyNumberFormat="1" applyFont="1"/>
    <xf numFmtId="0" fontId="7" fillId="0" borderId="0" xfId="2" applyFont="1" applyAlignment="1">
      <alignment horizontal="left"/>
    </xf>
    <xf numFmtId="0" fontId="12" fillId="0" borderId="0" xfId="0" applyFont="1" applyAlignment="1">
      <alignment horizontal="center" vertical="center"/>
    </xf>
    <xf numFmtId="1" fontId="12" fillId="0" borderId="0" xfId="0" applyNumberFormat="1" applyFont="1" applyAlignment="1">
      <alignment horizontal="center" vertical="center"/>
    </xf>
    <xf numFmtId="2" fontId="12" fillId="0" borderId="0" xfId="0" applyNumberFormat="1" applyFont="1" applyAlignment="1">
      <alignment horizontal="center" vertical="center"/>
    </xf>
    <xf numFmtId="0" fontId="13" fillId="0" borderId="0" xfId="0" applyFont="1" applyAlignment="1">
      <alignment horizontal="left" vertical="center"/>
    </xf>
    <xf numFmtId="0" fontId="11" fillId="0" borderId="0" xfId="2" applyFont="1"/>
    <xf numFmtId="0" fontId="7" fillId="0" borderId="0" xfId="1" applyFont="1"/>
    <xf numFmtId="0" fontId="7" fillId="0" borderId="0" xfId="1" applyFont="1" applyAlignment="1">
      <alignment horizontal="center" vertical="center"/>
    </xf>
    <xf numFmtId="1" fontId="7" fillId="0" borderId="0" xfId="1" applyNumberFormat="1" applyFont="1"/>
    <xf numFmtId="0" fontId="5" fillId="0" borderId="0" xfId="1" applyFont="1"/>
    <xf numFmtId="0" fontId="14" fillId="0" borderId="0" xfId="0" applyFont="1"/>
    <xf numFmtId="0" fontId="6" fillId="0" borderId="52" xfId="0" applyFont="1" applyBorder="1"/>
    <xf numFmtId="0" fontId="6" fillId="0" borderId="53" xfId="0" applyFont="1" applyBorder="1"/>
    <xf numFmtId="0" fontId="3" fillId="0" borderId="0" xfId="2" applyFont="1"/>
    <xf numFmtId="0" fontId="3" fillId="0" borderId="4" xfId="2" applyFont="1" applyBorder="1" applyAlignment="1">
      <alignment horizontal="left"/>
    </xf>
    <xf numFmtId="0" fontId="3" fillId="0" borderId="5" xfId="2" applyFont="1" applyBorder="1"/>
    <xf numFmtId="0" fontId="3" fillId="0" borderId="5" xfId="2" applyFont="1" applyBorder="1" applyAlignment="1">
      <alignment horizontal="center"/>
    </xf>
    <xf numFmtId="0" fontId="3" fillId="0" borderId="5" xfId="2" applyFont="1" applyBorder="1" applyAlignment="1">
      <alignment horizontal="center" wrapText="1"/>
    </xf>
    <xf numFmtId="0" fontId="3" fillId="0" borderId="6" xfId="2" applyFont="1" applyBorder="1" applyAlignment="1">
      <alignment horizontal="center" wrapText="1"/>
    </xf>
    <xf numFmtId="1" fontId="3" fillId="0" borderId="5" xfId="2" applyNumberFormat="1" applyFont="1" applyBorder="1"/>
    <xf numFmtId="2" fontId="3" fillId="3" borderId="5" xfId="2" applyNumberFormat="1" applyFont="1" applyFill="1" applyBorder="1"/>
    <xf numFmtId="1" fontId="3" fillId="0" borderId="6" xfId="2" applyNumberFormat="1" applyFont="1" applyBorder="1"/>
    <xf numFmtId="2" fontId="3" fillId="0" borderId="5" xfId="2" applyNumberFormat="1" applyFont="1" applyBorder="1"/>
    <xf numFmtId="1" fontId="3" fillId="0" borderId="5" xfId="2" applyNumberFormat="1" applyFont="1" applyBorder="1" applyAlignment="1">
      <alignment horizontal="right"/>
    </xf>
    <xf numFmtId="1" fontId="3" fillId="0" borderId="5" xfId="2" applyNumberFormat="1" applyFont="1" applyBorder="1" applyAlignment="1">
      <alignment wrapText="1"/>
    </xf>
    <xf numFmtId="0" fontId="3" fillId="0" borderId="5" xfId="2" applyFont="1" applyBorder="1" applyAlignment="1">
      <alignment horizontal="right"/>
    </xf>
    <xf numFmtId="0" fontId="8" fillId="0" borderId="4" xfId="2" applyFont="1" applyBorder="1" applyAlignment="1">
      <alignment horizontal="left"/>
    </xf>
    <xf numFmtId="0" fontId="8" fillId="0" borderId="5" xfId="2" applyFont="1" applyBorder="1"/>
    <xf numFmtId="1" fontId="8" fillId="0" borderId="5" xfId="2" applyNumberFormat="1" applyFont="1" applyBorder="1"/>
    <xf numFmtId="1" fontId="8" fillId="0" borderId="6" xfId="2" applyNumberFormat="1" applyFont="1" applyBorder="1"/>
    <xf numFmtId="1" fontId="3" fillId="0" borderId="0" xfId="2" applyNumberFormat="1" applyFont="1"/>
    <xf numFmtId="0" fontId="8" fillId="0" borderId="7" xfId="2" applyFont="1" applyBorder="1" applyAlignment="1">
      <alignment horizontal="left"/>
    </xf>
    <xf numFmtId="0" fontId="8" fillId="0" borderId="8" xfId="2" applyFont="1" applyBorder="1"/>
    <xf numFmtId="1" fontId="8" fillId="0" borderId="8" xfId="2" applyNumberFormat="1" applyFont="1" applyBorder="1"/>
    <xf numFmtId="2" fontId="8" fillId="3" borderId="8" xfId="2" applyNumberFormat="1" applyFont="1" applyFill="1" applyBorder="1"/>
    <xf numFmtId="164" fontId="8" fillId="0" borderId="8" xfId="2" applyNumberFormat="1" applyFont="1" applyBorder="1"/>
    <xf numFmtId="164" fontId="8" fillId="0" borderId="11" xfId="2" applyNumberFormat="1" applyFont="1" applyBorder="1"/>
    <xf numFmtId="164" fontId="3" fillId="0" borderId="0" xfId="2" applyNumberFormat="1" applyFont="1"/>
    <xf numFmtId="0" fontId="8" fillId="0" borderId="0" xfId="2" applyFont="1" applyAlignment="1">
      <alignment horizontal="left"/>
    </xf>
    <xf numFmtId="0" fontId="3" fillId="0" borderId="0" xfId="2" applyFont="1" applyAlignment="1">
      <alignment horizontal="left"/>
    </xf>
    <xf numFmtId="9" fontId="8" fillId="0" borderId="8" xfId="2" applyNumberFormat="1" applyFont="1" applyBorder="1"/>
    <xf numFmtId="9" fontId="8" fillId="0" borderId="11" xfId="2" applyNumberFormat="1" applyFont="1" applyBorder="1"/>
    <xf numFmtId="1" fontId="19" fillId="0" borderId="5" xfId="2" applyNumberFormat="1" applyFont="1" applyBorder="1"/>
    <xf numFmtId="0" fontId="19" fillId="0" borderId="5" xfId="2" applyFont="1" applyBorder="1"/>
    <xf numFmtId="2" fontId="19" fillId="3" borderId="5" xfId="2" applyNumberFormat="1" applyFont="1" applyFill="1" applyBorder="1"/>
    <xf numFmtId="2" fontId="20" fillId="3" borderId="8" xfId="2" applyNumberFormat="1" applyFont="1" applyFill="1" applyBorder="1"/>
    <xf numFmtId="2" fontId="19" fillId="0" borderId="5" xfId="2" applyNumberFormat="1" applyFont="1" applyFill="1" applyBorder="1"/>
    <xf numFmtId="0" fontId="19" fillId="0" borderId="4" xfId="2" applyFont="1" applyBorder="1" applyAlignment="1">
      <alignment horizontal="left"/>
    </xf>
    <xf numFmtId="0" fontId="19" fillId="0" borderId="5" xfId="2" applyFont="1" applyBorder="1" applyAlignment="1">
      <alignment horizontal="center"/>
    </xf>
    <xf numFmtId="0" fontId="19" fillId="0" borderId="5" xfId="2" applyFont="1" applyBorder="1" applyAlignment="1">
      <alignment horizontal="center" wrapText="1"/>
    </xf>
    <xf numFmtId="0" fontId="19" fillId="0" borderId="6" xfId="2" applyFont="1" applyBorder="1" applyAlignment="1">
      <alignment horizontal="center" wrapText="1"/>
    </xf>
    <xf numFmtId="1" fontId="19" fillId="0" borderId="6" xfId="2" applyNumberFormat="1" applyFont="1" applyBorder="1"/>
    <xf numFmtId="0" fontId="20" fillId="0" borderId="4" xfId="2" applyFont="1" applyBorder="1" applyAlignment="1">
      <alignment horizontal="left"/>
    </xf>
    <xf numFmtId="0" fontId="20" fillId="0" borderId="5" xfId="2" applyFont="1" applyBorder="1"/>
    <xf numFmtId="1" fontId="20" fillId="0" borderId="5" xfId="2" applyNumberFormat="1" applyFont="1" applyBorder="1"/>
    <xf numFmtId="1" fontId="20" fillId="0" borderId="12" xfId="2" applyNumberFormat="1" applyFont="1" applyBorder="1"/>
    <xf numFmtId="1" fontId="20" fillId="0" borderId="6" xfId="2" applyNumberFormat="1" applyFont="1" applyBorder="1"/>
    <xf numFmtId="0" fontId="20" fillId="0" borderId="7" xfId="2" applyFont="1" applyBorder="1" applyAlignment="1">
      <alignment horizontal="left"/>
    </xf>
    <xf numFmtId="0" fontId="20" fillId="0" borderId="8" xfId="2" applyFont="1" applyBorder="1"/>
    <xf numFmtId="1" fontId="20" fillId="0" borderId="8" xfId="2" applyNumberFormat="1" applyFont="1" applyBorder="1"/>
    <xf numFmtId="164" fontId="20" fillId="0" borderId="8" xfId="2" applyNumberFormat="1" applyFont="1" applyBorder="1"/>
    <xf numFmtId="164" fontId="20" fillId="0" borderId="11" xfId="2" applyNumberFormat="1" applyFont="1" applyBorder="1"/>
    <xf numFmtId="0" fontId="24" fillId="0" borderId="0" xfId="2" applyFont="1" applyAlignment="1">
      <alignment horizontal="left"/>
    </xf>
    <xf numFmtId="0" fontId="19" fillId="0" borderId="0" xfId="2" applyFont="1"/>
    <xf numFmtId="0" fontId="25" fillId="0" borderId="0" xfId="2" applyFont="1" applyAlignment="1">
      <alignment horizontal="left"/>
    </xf>
    <xf numFmtId="1" fontId="26" fillId="0" borderId="0" xfId="0" applyNumberFormat="1" applyFont="1" applyAlignment="1">
      <alignment horizontal="center" vertical="center"/>
    </xf>
    <xf numFmtId="2" fontId="26" fillId="0" borderId="0" xfId="0" applyNumberFormat="1" applyFont="1" applyAlignment="1">
      <alignment horizontal="center" vertical="center"/>
    </xf>
    <xf numFmtId="0" fontId="27" fillId="0" borderId="0" xfId="0" applyFont="1" applyAlignment="1">
      <alignment horizontal="left" vertical="center"/>
    </xf>
    <xf numFmtId="0" fontId="26" fillId="0" borderId="0" xfId="0" applyFont="1" applyAlignment="1">
      <alignment horizontal="center" vertical="center"/>
    </xf>
    <xf numFmtId="0" fontId="25" fillId="0" borderId="0" xfId="0" applyFont="1" applyAlignment="1">
      <alignment horizontal="left" vertical="center"/>
    </xf>
    <xf numFmtId="0" fontId="28" fillId="0" borderId="0" xfId="4" applyFont="1"/>
    <xf numFmtId="0" fontId="29" fillId="0" borderId="0" xfId="5" applyFont="1"/>
    <xf numFmtId="0" fontId="20" fillId="0" borderId="16"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18" xfId="3" applyFont="1" applyBorder="1" applyAlignment="1">
      <alignment horizontal="center" vertical="center" wrapText="1"/>
    </xf>
    <xf numFmtId="0" fontId="20" fillId="0" borderId="17" xfId="3" applyFont="1" applyBorder="1" applyAlignment="1">
      <alignment horizontal="center" vertical="center" wrapText="1"/>
    </xf>
    <xf numFmtId="0" fontId="20" fillId="0" borderId="19" xfId="3" applyFont="1" applyBorder="1" applyAlignment="1">
      <alignment horizontal="center" vertical="center" wrapText="1"/>
    </xf>
    <xf numFmtId="0" fontId="19" fillId="0" borderId="21" xfId="1" applyFont="1" applyBorder="1" applyAlignment="1">
      <alignment horizontal="center" vertical="center" wrapText="1"/>
    </xf>
    <xf numFmtId="1" fontId="19" fillId="0" borderId="22" xfId="1" applyNumberFormat="1" applyFont="1" applyBorder="1" applyAlignment="1">
      <alignment horizontal="right" vertical="center" wrapText="1"/>
    </xf>
    <xf numFmtId="1" fontId="19" fillId="0" borderId="21" xfId="1" applyNumberFormat="1" applyFont="1" applyBorder="1" applyAlignment="1">
      <alignment horizontal="right" vertical="center" wrapText="1"/>
    </xf>
    <xf numFmtId="1" fontId="19" fillId="0" borderId="23" xfId="1" applyNumberFormat="1" applyFont="1" applyBorder="1" applyAlignment="1">
      <alignment horizontal="right" vertical="center" wrapText="1"/>
    </xf>
    <xf numFmtId="0" fontId="19" fillId="0" borderId="26" xfId="1" applyFont="1" applyBorder="1" applyAlignment="1">
      <alignment horizontal="center" vertical="center" wrapText="1"/>
    </xf>
    <xf numFmtId="1" fontId="19" fillId="0" borderId="27" xfId="1" applyNumberFormat="1" applyFont="1" applyBorder="1" applyAlignment="1">
      <alignment horizontal="right" vertical="center" wrapText="1"/>
    </xf>
    <xf numFmtId="1" fontId="19" fillId="0" borderId="26" xfId="1" applyNumberFormat="1" applyFont="1" applyBorder="1" applyAlignment="1">
      <alignment horizontal="right" vertical="center" wrapText="1"/>
    </xf>
    <xf numFmtId="0" fontId="19" fillId="0" borderId="29" xfId="1" applyFont="1" applyBorder="1" applyAlignment="1">
      <alignment horizontal="center" vertical="center" wrapText="1"/>
    </xf>
    <xf numFmtId="1" fontId="19" fillId="0" borderId="30" xfId="1" applyNumberFormat="1" applyFont="1" applyBorder="1" applyAlignment="1">
      <alignment horizontal="right" vertical="center" wrapText="1"/>
    </xf>
    <xf numFmtId="1" fontId="19" fillId="0" borderId="29" xfId="1" applyNumberFormat="1" applyFont="1" applyBorder="1" applyAlignment="1">
      <alignment horizontal="right" vertical="center" wrapText="1"/>
    </xf>
    <xf numFmtId="1" fontId="19" fillId="0" borderId="24" xfId="1" applyNumberFormat="1" applyFont="1" applyBorder="1" applyAlignment="1">
      <alignment horizontal="right" vertical="center" wrapText="1"/>
    </xf>
    <xf numFmtId="1" fontId="19" fillId="0" borderId="28" xfId="1" applyNumberFormat="1" applyFont="1" applyBorder="1" applyAlignment="1">
      <alignment horizontal="right" vertical="center" wrapText="1"/>
    </xf>
    <xf numFmtId="0" fontId="19" fillId="0" borderId="23" xfId="1" applyFont="1" applyBorder="1" applyAlignment="1">
      <alignment horizontal="center" vertical="center" wrapText="1"/>
    </xf>
    <xf numFmtId="1" fontId="19" fillId="0" borderId="35" xfId="1" applyNumberFormat="1" applyFont="1" applyBorder="1" applyAlignment="1">
      <alignment horizontal="right" vertical="center" wrapText="1"/>
    </xf>
    <xf numFmtId="1" fontId="19" fillId="0" borderId="36" xfId="1" applyNumberFormat="1" applyFont="1" applyBorder="1" applyAlignment="1">
      <alignment horizontal="right" vertical="center" wrapText="1"/>
    </xf>
    <xf numFmtId="0" fontId="20" fillId="0" borderId="38" xfId="1" applyFont="1" applyBorder="1" applyAlignment="1">
      <alignment horizontal="center" vertical="center" wrapText="1"/>
    </xf>
    <xf numFmtId="2" fontId="20" fillId="0" borderId="18" xfId="1" applyNumberFormat="1" applyFont="1" applyBorder="1" applyAlignment="1">
      <alignment horizontal="right" vertical="center" wrapText="1"/>
    </xf>
    <xf numFmtId="2" fontId="20" fillId="0" borderId="17" xfId="1" applyNumberFormat="1" applyFont="1" applyBorder="1" applyAlignment="1">
      <alignment horizontal="right" vertical="center" wrapText="1"/>
    </xf>
    <xf numFmtId="2" fontId="20" fillId="0" borderId="19" xfId="1" applyNumberFormat="1" applyFont="1" applyBorder="1" applyAlignment="1">
      <alignment horizontal="right" vertical="center" wrapText="1"/>
    </xf>
    <xf numFmtId="2" fontId="20" fillId="0" borderId="39" xfId="1" applyNumberFormat="1" applyFont="1" applyBorder="1" applyAlignment="1">
      <alignment horizontal="right" vertical="center" wrapText="1"/>
    </xf>
    <xf numFmtId="2" fontId="20" fillId="0" borderId="38" xfId="1" applyNumberFormat="1" applyFont="1" applyBorder="1" applyAlignment="1">
      <alignment horizontal="right" vertical="center" wrapText="1"/>
    </xf>
    <xf numFmtId="2" fontId="20" fillId="0" borderId="40" xfId="1" applyNumberFormat="1" applyFont="1" applyBorder="1" applyAlignment="1">
      <alignment horizontal="right" vertical="center" wrapText="1"/>
    </xf>
    <xf numFmtId="1" fontId="18" fillId="0" borderId="0" xfId="1" applyNumberFormat="1" applyFont="1"/>
    <xf numFmtId="0" fontId="6" fillId="0" borderId="0" xfId="0" applyFont="1" applyAlignment="1">
      <alignment wrapText="1"/>
    </xf>
    <xf numFmtId="0" fontId="30" fillId="0" borderId="0" xfId="0" applyFont="1"/>
    <xf numFmtId="0" fontId="0" fillId="0" borderId="0" xfId="0" applyFont="1"/>
    <xf numFmtId="0" fontId="21" fillId="0" borderId="41" xfId="3" applyFont="1" applyBorder="1" applyAlignment="1">
      <alignment horizontal="center" vertical="center" wrapText="1"/>
    </xf>
    <xf numFmtId="0" fontId="21" fillId="0" borderId="42" xfId="3" applyFont="1" applyBorder="1" applyAlignment="1">
      <alignment horizontal="center" vertical="center" wrapText="1"/>
    </xf>
    <xf numFmtId="0" fontId="21" fillId="0" borderId="43" xfId="3" applyFont="1" applyBorder="1" applyAlignment="1">
      <alignment horizontal="center" vertical="center" wrapText="1"/>
    </xf>
    <xf numFmtId="0" fontId="21" fillId="0" borderId="17" xfId="3" applyFont="1" applyBorder="1" applyAlignment="1">
      <alignment horizontal="center" vertical="center" wrapText="1"/>
    </xf>
    <xf numFmtId="0" fontId="21" fillId="0" borderId="44" xfId="3" applyFont="1" applyBorder="1" applyAlignment="1">
      <alignment horizontal="center" vertical="center" wrapText="1"/>
    </xf>
    <xf numFmtId="0" fontId="31" fillId="0" borderId="23" xfId="3" applyFont="1" applyBorder="1" applyAlignment="1">
      <alignment horizontal="center" vertical="center" wrapText="1"/>
    </xf>
    <xf numFmtId="0" fontId="31" fillId="0" borderId="3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26" xfId="3" applyFont="1" applyBorder="1" applyAlignment="1">
      <alignment horizontal="center" vertical="center" wrapText="1"/>
    </xf>
    <xf numFmtId="0" fontId="31" fillId="0" borderId="27"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9" xfId="3" applyFont="1" applyBorder="1" applyAlignment="1">
      <alignment horizontal="center" vertical="center" wrapText="1"/>
    </xf>
    <xf numFmtId="1" fontId="31" fillId="0" borderId="30" xfId="3" applyNumberFormat="1" applyFont="1" applyBorder="1" applyAlignment="1">
      <alignment horizontal="center" vertical="center" wrapText="1"/>
    </xf>
    <xf numFmtId="1" fontId="31" fillId="0" borderId="29" xfId="3" applyNumberFormat="1" applyFont="1" applyBorder="1" applyAlignment="1">
      <alignment horizontal="center" vertical="center" wrapText="1"/>
    </xf>
    <xf numFmtId="1" fontId="31" fillId="0" borderId="27" xfId="3" applyNumberFormat="1" applyFont="1" applyBorder="1" applyAlignment="1">
      <alignment horizontal="center" vertical="center" wrapText="1"/>
    </xf>
    <xf numFmtId="1" fontId="31" fillId="0" borderId="26" xfId="3" applyNumberFormat="1" applyFont="1" applyBorder="1" applyAlignment="1">
      <alignment horizontal="center" vertical="center" wrapText="1"/>
    </xf>
    <xf numFmtId="0" fontId="31" fillId="0" borderId="47" xfId="3" applyFont="1" applyBorder="1" applyAlignment="1">
      <alignment horizontal="center" vertical="center" wrapText="1"/>
    </xf>
    <xf numFmtId="1" fontId="31" fillId="0" borderId="0" xfId="3" applyNumberFormat="1" applyFont="1" applyAlignment="1">
      <alignment horizontal="center" vertical="center" wrapText="1"/>
    </xf>
    <xf numFmtId="1" fontId="31" fillId="0" borderId="47" xfId="3" applyNumberFormat="1" applyFont="1" applyBorder="1" applyAlignment="1">
      <alignment horizontal="center" vertical="center" wrapText="1"/>
    </xf>
    <xf numFmtId="0" fontId="31" fillId="0" borderId="0" xfId="0" applyFont="1" applyAlignment="1">
      <alignment horizontal="center" vertical="center" wrapText="1"/>
    </xf>
    <xf numFmtId="0" fontId="31" fillId="0" borderId="48"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33" xfId="3" applyFont="1" applyBorder="1" applyAlignment="1">
      <alignment horizontal="center" vertical="center" wrapText="1"/>
    </xf>
    <xf numFmtId="1" fontId="31" fillId="0" borderId="50" xfId="3" applyNumberFormat="1" applyFont="1" applyBorder="1" applyAlignment="1">
      <alignment horizontal="center" vertical="center" wrapText="1"/>
    </xf>
    <xf numFmtId="1" fontId="31" fillId="0" borderId="33" xfId="3" applyNumberFormat="1" applyFont="1" applyBorder="1" applyAlignment="1">
      <alignment horizontal="center" vertical="center" wrapText="1"/>
    </xf>
    <xf numFmtId="1" fontId="31" fillId="0" borderId="50" xfId="0" applyNumberFormat="1" applyFont="1" applyBorder="1" applyAlignment="1">
      <alignment horizontal="center" vertical="center" wrapText="1"/>
    </xf>
    <xf numFmtId="0" fontId="31" fillId="0" borderId="51" xfId="0" applyFont="1" applyBorder="1" applyAlignment="1">
      <alignment horizontal="center" vertical="center" wrapText="1"/>
    </xf>
    <xf numFmtId="2" fontId="21" fillId="0" borderId="18" xfId="3" applyNumberFormat="1" applyFont="1" applyBorder="1" applyAlignment="1">
      <alignment horizontal="center" vertical="center" wrapText="1"/>
    </xf>
    <xf numFmtId="2" fontId="21" fillId="0" borderId="17" xfId="3" applyNumberFormat="1" applyFont="1" applyBorder="1" applyAlignment="1">
      <alignment horizontal="center" vertical="center" wrapText="1"/>
    </xf>
    <xf numFmtId="2" fontId="21" fillId="0" borderId="19" xfId="3" applyNumberFormat="1" applyFont="1" applyBorder="1" applyAlignment="1">
      <alignment horizontal="center" vertical="center" wrapText="1"/>
    </xf>
    <xf numFmtId="0" fontId="31" fillId="0" borderId="50" xfId="0" applyFont="1" applyBorder="1" applyAlignment="1">
      <alignment horizontal="center" vertical="center" wrapText="1"/>
    </xf>
    <xf numFmtId="0" fontId="21" fillId="0" borderId="38" xfId="3" applyFont="1" applyBorder="1" applyAlignment="1">
      <alignment horizontal="center" vertical="center" wrapText="1"/>
    </xf>
    <xf numFmtId="2" fontId="21" fillId="0" borderId="39" xfId="3" applyNumberFormat="1" applyFont="1" applyBorder="1" applyAlignment="1">
      <alignment horizontal="center" vertical="center" wrapText="1"/>
    </xf>
    <xf numFmtId="2" fontId="21" fillId="0" borderId="38" xfId="3" applyNumberFormat="1" applyFont="1" applyBorder="1" applyAlignment="1">
      <alignment horizontal="center" vertical="center" wrapText="1"/>
    </xf>
    <xf numFmtId="0" fontId="11" fillId="0" borderId="0" xfId="0" applyFont="1"/>
    <xf numFmtId="0" fontId="9" fillId="0" borderId="0" xfId="0" applyFont="1" applyAlignment="1">
      <alignment wrapText="1"/>
    </xf>
    <xf numFmtId="0" fontId="6" fillId="0" borderId="0" xfId="0" applyFont="1" applyAlignment="1">
      <alignment horizontal="right" wrapText="1"/>
    </xf>
    <xf numFmtId="0" fontId="7" fillId="0" borderId="0" xfId="0" applyFont="1"/>
    <xf numFmtId="0" fontId="32" fillId="0" borderId="0" xfId="0" applyFont="1" applyAlignment="1">
      <alignment horizontal="center" vertical="center"/>
    </xf>
    <xf numFmtId="0" fontId="33" fillId="0" borderId="0" xfId="0" applyFont="1" applyAlignment="1">
      <alignment horizontal="left" vertical="center"/>
    </xf>
    <xf numFmtId="0" fontId="5" fillId="0" borderId="0" xfId="0" applyFont="1"/>
    <xf numFmtId="9" fontId="5" fillId="0" borderId="0" xfId="0" applyNumberFormat="1" applyFont="1"/>
    <xf numFmtId="1" fontId="5" fillId="0" borderId="0" xfId="0" applyNumberFormat="1" applyFont="1"/>
    <xf numFmtId="0" fontId="10" fillId="0" borderId="0" xfId="0" applyFont="1" applyAlignment="1">
      <alignment horizontal="center" vertical="center" wrapText="1"/>
    </xf>
    <xf numFmtId="1" fontId="5" fillId="0" borderId="0" xfId="0" applyNumberFormat="1" applyFont="1" applyAlignment="1">
      <alignment horizontal="right" vertical="center" wrapText="1"/>
    </xf>
    <xf numFmtId="0" fontId="5" fillId="0" borderId="0" xfId="0" applyFont="1" applyAlignment="1">
      <alignment horizontal="right" vertical="center" wrapText="1"/>
    </xf>
    <xf numFmtId="2" fontId="5" fillId="0" borderId="0" xfId="0" applyNumberFormat="1" applyFont="1"/>
    <xf numFmtId="0" fontId="5" fillId="0" borderId="0" xfId="6" applyFont="1"/>
    <xf numFmtId="0" fontId="34" fillId="0" borderId="0" xfId="0" applyFont="1"/>
    <xf numFmtId="0" fontId="20" fillId="0" borderId="0" xfId="0" applyFont="1"/>
    <xf numFmtId="0" fontId="20" fillId="0" borderId="4" xfId="0" applyFont="1" applyBorder="1"/>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4" xfId="0" applyFont="1" applyBorder="1" applyAlignment="1">
      <alignment horizontal="left"/>
    </xf>
    <xf numFmtId="0" fontId="20" fillId="0" borderId="59" xfId="0" applyFont="1" applyBorder="1" applyAlignment="1">
      <alignment horizontal="left"/>
    </xf>
    <xf numFmtId="1" fontId="20" fillId="0" borderId="5" xfId="0" applyNumberFormat="1" applyFont="1" applyBorder="1" applyAlignment="1">
      <alignment horizontal="center" vertical="center"/>
    </xf>
    <xf numFmtId="2" fontId="20" fillId="0" borderId="5" xfId="0" applyNumberFormat="1" applyFont="1" applyBorder="1" applyAlignment="1">
      <alignment horizontal="center" vertical="center"/>
    </xf>
    <xf numFmtId="1" fontId="20" fillId="0" borderId="60" xfId="0" applyNumberFormat="1" applyFont="1" applyBorder="1" applyAlignment="1">
      <alignment horizontal="center" vertical="center"/>
    </xf>
    <xf numFmtId="2" fontId="20" fillId="0" borderId="60" xfId="0" applyNumberFormat="1" applyFont="1" applyBorder="1" applyAlignment="1">
      <alignment horizontal="center" vertical="center"/>
    </xf>
    <xf numFmtId="2" fontId="20" fillId="0" borderId="6" xfId="0" applyNumberFormat="1" applyFont="1" applyBorder="1" applyAlignment="1">
      <alignment horizontal="center" vertical="center"/>
    </xf>
    <xf numFmtId="2" fontId="20" fillId="0" borderId="61" xfId="0" applyNumberFormat="1" applyFont="1" applyBorder="1" applyAlignment="1">
      <alignment horizontal="center" vertical="center"/>
    </xf>
    <xf numFmtId="0" fontId="20" fillId="0" borderId="57" xfId="0" applyFont="1" applyBorder="1" applyAlignment="1">
      <alignment horizontal="center" vertical="center" wrapText="1"/>
    </xf>
    <xf numFmtId="0" fontId="20" fillId="0" borderId="58" xfId="0" applyFont="1" applyBorder="1" applyAlignment="1">
      <alignment horizontal="center" vertical="center" wrapText="1"/>
    </xf>
    <xf numFmtId="2" fontId="20" fillId="0" borderId="57" xfId="0" applyNumberFormat="1" applyFont="1" applyBorder="1" applyAlignment="1">
      <alignment horizontal="center" vertical="center"/>
    </xf>
    <xf numFmtId="1" fontId="20" fillId="0" borderId="58" xfId="0" applyNumberFormat="1" applyFont="1" applyBorder="1" applyAlignment="1">
      <alignment horizontal="center" vertical="center"/>
    </xf>
    <xf numFmtId="0" fontId="20" fillId="0" borderId="62" xfId="0" applyFont="1" applyBorder="1" applyAlignment="1">
      <alignment horizontal="left"/>
    </xf>
    <xf numFmtId="1" fontId="20" fillId="0" borderId="64" xfId="0" applyNumberFormat="1" applyFont="1" applyBorder="1" applyAlignment="1">
      <alignment horizontal="center" vertical="center"/>
    </xf>
    <xf numFmtId="2" fontId="20" fillId="0" borderId="65" xfId="0" applyNumberFormat="1" applyFont="1" applyBorder="1" applyAlignment="1">
      <alignment horizontal="center" vertical="center"/>
    </xf>
    <xf numFmtId="2" fontId="20" fillId="0" borderId="64" xfId="0" applyNumberFormat="1" applyFont="1" applyBorder="1" applyAlignment="1">
      <alignment horizontal="center" vertical="center"/>
    </xf>
    <xf numFmtId="1" fontId="20" fillId="0" borderId="66" xfId="0" applyNumberFormat="1" applyFont="1" applyBorder="1" applyAlignment="1">
      <alignment horizontal="center" vertical="center"/>
    </xf>
    <xf numFmtId="2" fontId="20" fillId="0" borderId="67" xfId="0" applyNumberFormat="1" applyFont="1" applyBorder="1" applyAlignment="1">
      <alignment horizontal="center" vertical="center"/>
    </xf>
    <xf numFmtId="0" fontId="20" fillId="0" borderId="7" xfId="0" applyFont="1" applyBorder="1" applyAlignment="1">
      <alignment horizontal="left"/>
    </xf>
    <xf numFmtId="1" fontId="20" fillId="0" borderId="8" xfId="0" applyNumberFormat="1" applyFont="1" applyBorder="1" applyAlignment="1">
      <alignment horizontal="center" vertical="center"/>
    </xf>
    <xf numFmtId="2" fontId="20" fillId="0" borderId="9" xfId="0" applyNumberFormat="1" applyFont="1" applyBorder="1" applyAlignment="1">
      <alignment horizontal="center" vertical="center"/>
    </xf>
    <xf numFmtId="2" fontId="20" fillId="0" borderId="8" xfId="0" applyNumberFormat="1" applyFont="1" applyBorder="1" applyAlignment="1">
      <alignment horizontal="center" vertical="center"/>
    </xf>
    <xf numFmtId="1" fontId="20" fillId="0" borderId="10" xfId="0" applyNumberFormat="1" applyFont="1" applyBorder="1" applyAlignment="1">
      <alignment horizontal="center" vertical="center"/>
    </xf>
    <xf numFmtId="2" fontId="20" fillId="0" borderId="11" xfId="0" applyNumberFormat="1" applyFont="1" applyBorder="1" applyAlignment="1">
      <alignment horizontal="center" vertical="center"/>
    </xf>
    <xf numFmtId="0" fontId="22" fillId="0" borderId="0" xfId="0" applyFont="1"/>
    <xf numFmtId="0" fontId="22" fillId="0" borderId="7" xfId="0" applyFont="1" applyBorder="1" applyAlignment="1">
      <alignment horizontal="left" vertical="center"/>
    </xf>
    <xf numFmtId="2" fontId="20" fillId="0" borderId="10" xfId="0" applyNumberFormat="1" applyFont="1" applyBorder="1" applyAlignment="1">
      <alignment horizontal="center" vertical="center"/>
    </xf>
    <xf numFmtId="0" fontId="35" fillId="0" borderId="0" xfId="0" applyFont="1"/>
    <xf numFmtId="0" fontId="19" fillId="0" borderId="0" xfId="0" applyFont="1"/>
    <xf numFmtId="0" fontId="36" fillId="0" borderId="68" xfId="0" applyFont="1" applyBorder="1" applyAlignment="1">
      <alignment horizontal="center" vertical="center" wrapText="1"/>
    </xf>
    <xf numFmtId="0" fontId="36" fillId="0" borderId="24" xfId="0" applyFont="1" applyBorder="1" applyAlignment="1">
      <alignment horizontal="center" vertical="center" wrapText="1"/>
    </xf>
    <xf numFmtId="0" fontId="37" fillId="0" borderId="63" xfId="0" applyFont="1" applyBorder="1" applyAlignment="1">
      <alignment horizontal="center" vertical="center" wrapText="1"/>
    </xf>
    <xf numFmtId="0" fontId="37" fillId="0" borderId="68"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8" xfId="0" applyFont="1" applyBorder="1" applyAlignment="1">
      <alignment horizontal="center" vertical="center" wrapText="1"/>
    </xf>
    <xf numFmtId="0" fontId="37" fillId="0" borderId="6" xfId="0" applyFont="1" applyBorder="1" applyAlignment="1">
      <alignment horizontal="center" vertical="center" wrapText="1"/>
    </xf>
    <xf numFmtId="0" fontId="36" fillId="0" borderId="7" xfId="0" applyFont="1" applyBorder="1" applyAlignment="1">
      <alignment horizontal="center" vertical="center" wrapText="1"/>
    </xf>
    <xf numFmtId="2" fontId="36" fillId="0" borderId="10" xfId="0" applyNumberFormat="1" applyFont="1" applyBorder="1" applyAlignment="1">
      <alignment horizontal="center" vertical="center" wrapText="1"/>
    </xf>
    <xf numFmtId="2" fontId="36" fillId="0" borderId="11" xfId="0" applyNumberFormat="1" applyFont="1" applyBorder="1" applyAlignment="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2" xfId="0" applyFont="1" applyBorder="1" applyAlignment="1">
      <alignment horizontal="center" vertical="center" wrapText="1"/>
    </xf>
    <xf numFmtId="0" fontId="37" fillId="0" borderId="64" xfId="0" applyFont="1" applyBorder="1" applyAlignment="1">
      <alignment horizontal="center" vertical="center" wrapText="1"/>
    </xf>
    <xf numFmtId="2" fontId="36" fillId="0" borderId="8" xfId="0" applyNumberFormat="1" applyFont="1" applyBorder="1" applyAlignment="1">
      <alignment horizontal="center" vertical="center" wrapText="1"/>
    </xf>
    <xf numFmtId="0" fontId="40" fillId="0" borderId="41" xfId="0" applyFont="1" applyBorder="1" applyAlignment="1">
      <alignment horizontal="center" vertical="center" wrapText="1"/>
    </xf>
    <xf numFmtId="0" fontId="40" fillId="0" borderId="42" xfId="0" applyFont="1" applyBorder="1" applyAlignment="1">
      <alignment horizontal="center" vertical="center" wrapText="1"/>
    </xf>
    <xf numFmtId="0" fontId="40" fillId="0" borderId="0" xfId="0" applyFont="1" applyAlignment="1">
      <alignment horizontal="center" vertical="center" wrapText="1"/>
    </xf>
    <xf numFmtId="0" fontId="40" fillId="0" borderId="17"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71" xfId="0" applyFont="1" applyBorder="1" applyAlignment="1">
      <alignment horizontal="center" vertical="center" wrapText="1"/>
    </xf>
    <xf numFmtId="0" fontId="40" fillId="0" borderId="23" xfId="0" applyFont="1" applyBorder="1" applyAlignment="1">
      <alignment horizontal="center" vertical="center" wrapText="1"/>
    </xf>
    <xf numFmtId="1" fontId="41" fillId="0" borderId="35" xfId="0" applyNumberFormat="1" applyFont="1" applyBorder="1" applyAlignment="1">
      <alignment horizontal="center" vertical="center" wrapText="1"/>
    </xf>
    <xf numFmtId="1" fontId="41" fillId="0" borderId="23" xfId="0" applyNumberFormat="1" applyFont="1" applyBorder="1" applyAlignment="1">
      <alignment horizontal="center" vertical="center" wrapText="1"/>
    </xf>
    <xf numFmtId="0" fontId="41" fillId="0" borderId="35" xfId="0" applyFont="1" applyBorder="1" applyAlignment="1">
      <alignment horizontal="center" vertical="center" wrapText="1"/>
    </xf>
    <xf numFmtId="1" fontId="40" fillId="0" borderId="35" xfId="0" applyNumberFormat="1" applyFont="1" applyBorder="1" applyAlignment="1">
      <alignment horizontal="center" vertical="center"/>
    </xf>
    <xf numFmtId="1" fontId="40" fillId="0" borderId="46" xfId="0" applyNumberFormat="1" applyFont="1" applyBorder="1" applyAlignment="1">
      <alignment horizontal="center" vertical="center"/>
    </xf>
    <xf numFmtId="0" fontId="40" fillId="0" borderId="21" xfId="0" applyFont="1" applyBorder="1" applyAlignment="1">
      <alignment horizontal="center" vertical="center" wrapText="1"/>
    </xf>
    <xf numFmtId="1" fontId="41" fillId="0" borderId="22" xfId="0" applyNumberFormat="1" applyFont="1" applyBorder="1" applyAlignment="1">
      <alignment horizontal="center" vertical="center" wrapText="1"/>
    </xf>
    <xf numFmtId="1" fontId="41" fillId="0" borderId="21" xfId="0" applyNumberFormat="1" applyFont="1" applyBorder="1" applyAlignment="1">
      <alignment horizontal="center" vertical="center" wrapText="1"/>
    </xf>
    <xf numFmtId="0" fontId="41" fillId="0" borderId="22" xfId="0" applyFont="1" applyBorder="1" applyAlignment="1">
      <alignment horizontal="center" vertical="center" wrapText="1"/>
    </xf>
    <xf numFmtId="1" fontId="40" fillId="0" borderId="22" xfId="0" applyNumberFormat="1" applyFont="1" applyBorder="1" applyAlignment="1">
      <alignment horizontal="center" vertical="center"/>
    </xf>
    <xf numFmtId="1" fontId="40" fillId="0" borderId="72" xfId="0" applyNumberFormat="1" applyFont="1" applyBorder="1" applyAlignment="1">
      <alignment horizontal="center" vertical="center"/>
    </xf>
    <xf numFmtId="0" fontId="40" fillId="0" borderId="26" xfId="0" applyFont="1" applyBorder="1" applyAlignment="1">
      <alignment horizontal="center" vertical="center" wrapText="1"/>
    </xf>
    <xf numFmtId="1" fontId="41" fillId="0" borderId="27" xfId="0" applyNumberFormat="1" applyFont="1" applyBorder="1" applyAlignment="1">
      <alignment horizontal="center" vertical="center" wrapText="1"/>
    </xf>
    <xf numFmtId="1" fontId="41" fillId="0" borderId="26" xfId="0" applyNumberFormat="1" applyFont="1" applyBorder="1" applyAlignment="1">
      <alignment horizontal="center" vertical="center" wrapText="1"/>
    </xf>
    <xf numFmtId="0" fontId="41" fillId="0" borderId="27" xfId="0" applyFont="1" applyBorder="1" applyAlignment="1">
      <alignment horizontal="center" vertical="center" wrapText="1"/>
    </xf>
    <xf numFmtId="1" fontId="40" fillId="0" borderId="27" xfId="0" applyNumberFormat="1" applyFont="1" applyBorder="1" applyAlignment="1">
      <alignment horizontal="center" vertical="center"/>
    </xf>
    <xf numFmtId="1" fontId="40" fillId="0" borderId="73" xfId="0" applyNumberFormat="1" applyFont="1" applyBorder="1" applyAlignment="1">
      <alignment horizontal="center" vertical="center"/>
    </xf>
    <xf numFmtId="0" fontId="40" fillId="0" borderId="29" xfId="0" applyFont="1" applyBorder="1" applyAlignment="1">
      <alignment horizontal="center" vertical="center" wrapText="1"/>
    </xf>
    <xf numFmtId="1" fontId="41" fillId="0" borderId="30" xfId="0" applyNumberFormat="1" applyFont="1" applyBorder="1" applyAlignment="1">
      <alignment horizontal="center" vertical="center" wrapText="1"/>
    </xf>
    <xf numFmtId="1" fontId="41" fillId="0" borderId="29" xfId="0" applyNumberFormat="1" applyFont="1" applyBorder="1" applyAlignment="1">
      <alignment horizontal="center" vertical="center" wrapText="1"/>
    </xf>
    <xf numFmtId="0" fontId="41" fillId="0" borderId="30" xfId="0" applyFont="1" applyBorder="1" applyAlignment="1">
      <alignment horizontal="center" vertical="center" wrapText="1"/>
    </xf>
    <xf numFmtId="1" fontId="40" fillId="0" borderId="30" xfId="0" applyNumberFormat="1" applyFont="1" applyBorder="1" applyAlignment="1">
      <alignment horizontal="center" vertical="center"/>
    </xf>
    <xf numFmtId="1" fontId="40" fillId="0" borderId="74" xfId="0" applyNumberFormat="1" applyFont="1" applyBorder="1" applyAlignment="1">
      <alignment horizontal="center" vertical="center"/>
    </xf>
    <xf numFmtId="0" fontId="40" fillId="0" borderId="17" xfId="3" applyFont="1" applyBorder="1" applyAlignment="1">
      <alignment horizontal="center" vertical="center" wrapText="1"/>
    </xf>
    <xf numFmtId="2" fontId="40" fillId="0" borderId="17" xfId="0" applyNumberFormat="1" applyFont="1" applyBorder="1" applyAlignment="1">
      <alignment horizontal="center" vertical="center" wrapText="1"/>
    </xf>
    <xf numFmtId="1" fontId="40" fillId="0" borderId="18" xfId="0" applyNumberFormat="1" applyFont="1" applyBorder="1" applyAlignment="1">
      <alignment horizontal="center" vertical="center"/>
    </xf>
    <xf numFmtId="1" fontId="40" fillId="0" borderId="71" xfId="0" applyNumberFormat="1" applyFont="1" applyBorder="1" applyAlignment="1">
      <alignment horizontal="center" vertical="center"/>
    </xf>
    <xf numFmtId="0" fontId="40" fillId="0" borderId="33" xfId="0" applyFont="1" applyBorder="1" applyAlignment="1">
      <alignment horizontal="center" vertical="center" wrapText="1"/>
    </xf>
    <xf numFmtId="1" fontId="41" fillId="0" borderId="50" xfId="0" applyNumberFormat="1" applyFont="1" applyBorder="1" applyAlignment="1">
      <alignment horizontal="center" vertical="center" wrapText="1"/>
    </xf>
    <xf numFmtId="1" fontId="41" fillId="0" borderId="33" xfId="0" applyNumberFormat="1" applyFont="1" applyBorder="1" applyAlignment="1">
      <alignment horizontal="center" vertical="center" wrapText="1"/>
    </xf>
    <xf numFmtId="0" fontId="41" fillId="0" borderId="50" xfId="0" applyFont="1" applyBorder="1" applyAlignment="1">
      <alignment horizontal="center" vertical="center" wrapText="1"/>
    </xf>
    <xf numFmtId="1" fontId="40" fillId="0" borderId="50" xfId="0" applyNumberFormat="1" applyFont="1" applyBorder="1" applyAlignment="1">
      <alignment horizontal="center" vertical="center"/>
    </xf>
    <xf numFmtId="1" fontId="40" fillId="0" borderId="75" xfId="0" applyNumberFormat="1" applyFont="1" applyBorder="1" applyAlignment="1">
      <alignment horizontal="center" vertical="center"/>
    </xf>
    <xf numFmtId="0" fontId="40" fillId="0" borderId="76" xfId="3" applyFont="1" applyBorder="1" applyAlignment="1">
      <alignment horizontal="center" vertical="center" wrapText="1"/>
    </xf>
    <xf numFmtId="2" fontId="40" fillId="0" borderId="76" xfId="0" applyNumberFormat="1" applyFont="1" applyBorder="1" applyAlignment="1">
      <alignment horizontal="center" vertical="center" wrapText="1"/>
    </xf>
    <xf numFmtId="1" fontId="40" fillId="0" borderId="77" xfId="0" applyNumberFormat="1" applyFont="1" applyBorder="1" applyAlignment="1">
      <alignment horizontal="center" vertical="center"/>
    </xf>
    <xf numFmtId="1" fontId="40" fillId="0" borderId="78" xfId="0" applyNumberFormat="1" applyFont="1" applyBorder="1" applyAlignment="1">
      <alignment horizontal="center" vertical="center"/>
    </xf>
    <xf numFmtId="1" fontId="41" fillId="0" borderId="50" xfId="6" applyNumberFormat="1" applyFont="1" applyBorder="1" applyAlignment="1">
      <alignment horizontal="center" vertical="center" wrapText="1"/>
    </xf>
    <xf numFmtId="0" fontId="40" fillId="0" borderId="79" xfId="3" applyFont="1" applyBorder="1" applyAlignment="1">
      <alignment horizontal="center" vertical="center" wrapText="1"/>
    </xf>
    <xf numFmtId="2" fontId="40" fillId="0" borderId="79" xfId="0" applyNumberFormat="1" applyFont="1" applyBorder="1" applyAlignment="1">
      <alignment horizontal="center" vertical="center" wrapText="1"/>
    </xf>
    <xf numFmtId="1" fontId="40" fillId="0" borderId="80" xfId="0" applyNumberFormat="1" applyFont="1" applyBorder="1" applyAlignment="1">
      <alignment horizontal="center" vertical="center"/>
    </xf>
    <xf numFmtId="1" fontId="40" fillId="0" borderId="81" xfId="0" applyNumberFormat="1" applyFont="1" applyBorder="1" applyAlignment="1">
      <alignment horizontal="center" vertical="center"/>
    </xf>
    <xf numFmtId="0" fontId="22" fillId="0" borderId="0" xfId="7" applyFont="1"/>
    <xf numFmtId="0" fontId="4" fillId="0" borderId="0" xfId="7"/>
    <xf numFmtId="0" fontId="6" fillId="0" borderId="0" xfId="7" applyFont="1"/>
    <xf numFmtId="0" fontId="22" fillId="0" borderId="52" xfId="7" applyFont="1" applyBorder="1"/>
    <xf numFmtId="0" fontId="6" fillId="0" borderId="43" xfId="7" applyFont="1" applyBorder="1" applyAlignment="1">
      <alignment vertical="top"/>
    </xf>
    <xf numFmtId="0" fontId="6" fillId="0" borderId="43" xfId="7" applyFont="1" applyBorder="1"/>
    <xf numFmtId="0" fontId="6" fillId="0" borderId="82" xfId="7" applyFont="1" applyBorder="1"/>
    <xf numFmtId="0" fontId="6" fillId="0" borderId="0" xfId="7" applyFont="1" applyAlignment="1">
      <alignment vertical="center"/>
    </xf>
    <xf numFmtId="0" fontId="31" fillId="0" borderId="53" xfId="7" applyFont="1" applyBorder="1" applyAlignment="1">
      <alignment horizontal="justify" vertical="top" wrapText="1"/>
    </xf>
    <xf numFmtId="0" fontId="26" fillId="0" borderId="0" xfId="8" applyAlignment="1">
      <alignment horizontal="center" vertical="center" wrapText="1"/>
    </xf>
    <xf numFmtId="0" fontId="26" fillId="0" borderId="83" xfId="8" applyBorder="1" applyAlignment="1">
      <alignment horizontal="center" vertical="center" wrapText="1"/>
    </xf>
    <xf numFmtId="0" fontId="26" fillId="0" borderId="53" xfId="8" applyBorder="1" applyAlignment="1">
      <alignment horizontal="center" vertical="center" wrapText="1"/>
    </xf>
    <xf numFmtId="0" fontId="26" fillId="0" borderId="84" xfId="8" applyBorder="1" applyAlignment="1">
      <alignment horizontal="center" vertical="center" wrapText="1"/>
    </xf>
    <xf numFmtId="0" fontId="26" fillId="0" borderId="77" xfId="8" applyBorder="1" applyAlignment="1">
      <alignment horizontal="center" vertical="center" wrapText="1"/>
    </xf>
    <xf numFmtId="0" fontId="26" fillId="0" borderId="85" xfId="8" applyBorder="1" applyAlignment="1">
      <alignment horizontal="center" vertical="center" wrapText="1"/>
    </xf>
    <xf numFmtId="0" fontId="31" fillId="0" borderId="0" xfId="7" applyFont="1" applyAlignment="1">
      <alignment horizontal="justify" vertical="top" wrapText="1"/>
    </xf>
    <xf numFmtId="0" fontId="31" fillId="0" borderId="0" xfId="7" applyFont="1" applyAlignment="1">
      <alignment horizontal="justify" vertical="center" wrapText="1"/>
    </xf>
    <xf numFmtId="0" fontId="29" fillId="0" borderId="0" xfId="7" applyFont="1" applyAlignment="1">
      <alignment wrapText="1"/>
    </xf>
    <xf numFmtId="0" fontId="19" fillId="0" borderId="0" xfId="7" applyFont="1" applyAlignment="1">
      <alignment horizontal="justify" vertical="center" wrapText="1"/>
    </xf>
    <xf numFmtId="0" fontId="19" fillId="0" borderId="0" xfId="7" applyFont="1" applyAlignment="1">
      <alignment wrapText="1"/>
    </xf>
    <xf numFmtId="0" fontId="5" fillId="0" borderId="0" xfId="7" applyFont="1" applyAlignment="1">
      <alignment horizontal="justify" vertical="top" wrapText="1"/>
    </xf>
    <xf numFmtId="0" fontId="3" fillId="0" borderId="0" xfId="0" applyFont="1" applyAlignment="1">
      <alignment horizontal="left" vertical="center" wrapText="1"/>
    </xf>
    <xf numFmtId="0" fontId="17" fillId="0" borderId="0" xfId="0" applyFont="1" applyAlignment="1">
      <alignment horizontal="center" vertical="center" wrapText="1"/>
    </xf>
    <xf numFmtId="0" fontId="3" fillId="0" borderId="0" xfId="0" applyFont="1" applyBorder="1" applyAlignment="1">
      <alignment horizontal="left" vertical="top" wrapText="1"/>
    </xf>
    <xf numFmtId="0" fontId="17" fillId="0" borderId="0" xfId="0" applyFont="1" applyBorder="1" applyAlignment="1">
      <alignment horizontal="left" vertical="top" wrapText="1"/>
    </xf>
    <xf numFmtId="0" fontId="15" fillId="3" borderId="1" xfId="2" applyFont="1" applyFill="1" applyBorder="1" applyAlignment="1">
      <alignment horizontal="left"/>
    </xf>
    <xf numFmtId="0" fontId="15" fillId="3" borderId="2" xfId="2" applyFont="1" applyFill="1" applyBorder="1" applyAlignment="1">
      <alignment horizontal="left"/>
    </xf>
    <xf numFmtId="0" fontId="15" fillId="3" borderId="3" xfId="2" applyFont="1" applyFill="1" applyBorder="1" applyAlignment="1">
      <alignment horizontal="left"/>
    </xf>
    <xf numFmtId="1" fontId="8" fillId="0" borderId="9" xfId="2" applyNumberFormat="1" applyFont="1" applyBorder="1" applyAlignment="1">
      <alignment horizontal="right" wrapText="1"/>
    </xf>
    <xf numFmtId="0" fontId="16" fillId="0" borderId="10" xfId="0" applyFont="1" applyBorder="1" applyAlignment="1">
      <alignment horizontal="right" wrapText="1"/>
    </xf>
    <xf numFmtId="0" fontId="21" fillId="3" borderId="1" xfId="2" applyFont="1" applyFill="1" applyBorder="1" applyAlignment="1">
      <alignment horizontal="left"/>
    </xf>
    <xf numFmtId="0" fontId="21" fillId="3" borderId="2" xfId="2" applyFont="1" applyFill="1" applyBorder="1" applyAlignment="1">
      <alignment horizontal="left"/>
    </xf>
    <xf numFmtId="0" fontId="21" fillId="3" borderId="3" xfId="2" applyFont="1" applyFill="1" applyBorder="1" applyAlignment="1">
      <alignment horizontal="left"/>
    </xf>
    <xf numFmtId="1" fontId="20" fillId="0" borderId="9" xfId="2" applyNumberFormat="1" applyFont="1" applyBorder="1" applyAlignment="1">
      <alignment horizontal="right" wrapText="1"/>
    </xf>
    <xf numFmtId="0" fontId="22" fillId="0" borderId="10" xfId="0" applyFont="1" applyBorder="1" applyAlignment="1">
      <alignment horizontal="right" wrapText="1"/>
    </xf>
    <xf numFmtId="0" fontId="24" fillId="0" borderId="0" xfId="0" applyFont="1" applyAlignment="1">
      <alignment horizontal="left" vertical="center" wrapText="1"/>
    </xf>
    <xf numFmtId="0" fontId="26" fillId="0" borderId="0" xfId="0" applyFont="1" applyAlignment="1">
      <alignment horizontal="center" vertical="center" wrapText="1"/>
    </xf>
    <xf numFmtId="0" fontId="25" fillId="0" borderId="0" xfId="0" applyFont="1" applyAlignment="1">
      <alignment horizontal="left" vertical="center" wrapText="1"/>
    </xf>
    <xf numFmtId="0" fontId="4" fillId="0" borderId="0" xfId="0" applyFont="1" applyAlignment="1">
      <alignment horizontal="center" vertical="center" wrapText="1"/>
    </xf>
    <xf numFmtId="0" fontId="20" fillId="4" borderId="13" xfId="1" applyFont="1" applyFill="1" applyBorder="1" applyAlignment="1">
      <alignment horizontal="left" vertical="top" wrapText="1"/>
    </xf>
    <xf numFmtId="0" fontId="20" fillId="4" borderId="14" xfId="1" applyFont="1" applyFill="1" applyBorder="1" applyAlignment="1">
      <alignment horizontal="left" vertical="top" wrapText="1"/>
    </xf>
    <xf numFmtId="0" fontId="20" fillId="4" borderId="15" xfId="1" applyFont="1" applyFill="1" applyBorder="1" applyAlignment="1">
      <alignment horizontal="left" vertical="top" wrapText="1"/>
    </xf>
    <xf numFmtId="0" fontId="20" fillId="0" borderId="20"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31" xfId="1" applyFont="1" applyBorder="1" applyAlignment="1">
      <alignment horizontal="center" vertical="center" wrapText="1"/>
    </xf>
    <xf numFmtId="0" fontId="20" fillId="0" borderId="32" xfId="1" applyFont="1" applyBorder="1" applyAlignment="1">
      <alignment horizontal="center" vertical="center" wrapText="1"/>
    </xf>
    <xf numFmtId="0" fontId="20" fillId="0" borderId="23" xfId="1" applyFont="1" applyBorder="1" applyAlignment="1">
      <alignment horizontal="center" vertical="center" wrapText="1"/>
    </xf>
    <xf numFmtId="0" fontId="20" fillId="0" borderId="21" xfId="1" applyFont="1" applyBorder="1" applyAlignment="1">
      <alignment horizontal="center" vertical="center" wrapText="1"/>
    </xf>
    <xf numFmtId="0" fontId="20" fillId="0" borderId="26" xfId="1" applyFont="1" applyBorder="1" applyAlignment="1">
      <alignment horizontal="center" vertical="center" wrapText="1"/>
    </xf>
    <xf numFmtId="0" fontId="20" fillId="0" borderId="29" xfId="1" applyFont="1" applyBorder="1" applyAlignment="1">
      <alignment horizontal="center" vertical="center" wrapText="1"/>
    </xf>
    <xf numFmtId="0" fontId="20" fillId="0" borderId="33" xfId="1" applyFont="1" applyBorder="1" applyAlignment="1">
      <alignment horizontal="center" vertical="center" wrapText="1"/>
    </xf>
    <xf numFmtId="0" fontId="20" fillId="0" borderId="34" xfId="1" applyFont="1" applyBorder="1" applyAlignment="1">
      <alignment horizontal="center" vertical="center" wrapText="1"/>
    </xf>
    <xf numFmtId="0" fontId="20" fillId="0" borderId="37" xfId="1" applyFont="1" applyBorder="1" applyAlignment="1">
      <alignment horizontal="center" vertical="center" wrapText="1"/>
    </xf>
    <xf numFmtId="0" fontId="21" fillId="5" borderId="13" xfId="3" applyFont="1" applyFill="1" applyBorder="1" applyAlignment="1">
      <alignment vertical="top" wrapText="1"/>
    </xf>
    <xf numFmtId="0" fontId="21" fillId="5" borderId="14" xfId="3" applyFont="1" applyFill="1" applyBorder="1" applyAlignment="1">
      <alignment vertical="top" wrapText="1"/>
    </xf>
    <xf numFmtId="0" fontId="0" fillId="0" borderId="14" xfId="0" applyFont="1" applyBorder="1" applyAlignment="1">
      <alignment vertical="top" wrapText="1"/>
    </xf>
    <xf numFmtId="0" fontId="0" fillId="0" borderId="15" xfId="0" applyFont="1" applyBorder="1" applyAlignment="1">
      <alignment vertical="top" wrapText="1"/>
    </xf>
    <xf numFmtId="0" fontId="21" fillId="0" borderId="34" xfId="3" applyFont="1" applyBorder="1" applyAlignment="1">
      <alignment horizontal="center" vertical="center" wrapText="1"/>
    </xf>
    <xf numFmtId="0" fontId="21" fillId="0" borderId="25" xfId="3" applyFont="1" applyBorder="1" applyAlignment="1">
      <alignment horizontal="center" vertical="center" wrapText="1"/>
    </xf>
    <xf numFmtId="0" fontId="21" fillId="0" borderId="31" xfId="3" applyFont="1" applyBorder="1" applyAlignment="1">
      <alignment horizontal="center" vertical="center" wrapText="1"/>
    </xf>
    <xf numFmtId="0" fontId="21" fillId="0" borderId="32" xfId="3" applyFont="1" applyBorder="1" applyAlignment="1">
      <alignment horizontal="center" vertical="center" wrapText="1"/>
    </xf>
    <xf numFmtId="0" fontId="21" fillId="0" borderId="23" xfId="3" applyFont="1" applyBorder="1" applyAlignment="1">
      <alignment horizontal="center" vertical="center" wrapText="1"/>
    </xf>
    <xf numFmtId="0" fontId="21" fillId="0" borderId="26" xfId="3" applyFont="1" applyBorder="1" applyAlignment="1">
      <alignment horizontal="center" vertical="center" wrapText="1"/>
    </xf>
    <xf numFmtId="0" fontId="21" fillId="0" borderId="29" xfId="3" applyFont="1" applyBorder="1" applyAlignment="1">
      <alignment horizontal="center" vertical="center" wrapText="1"/>
    </xf>
    <xf numFmtId="0" fontId="21" fillId="0" borderId="33" xfId="3" applyFont="1" applyBorder="1" applyAlignment="1">
      <alignment horizontal="center" vertical="center" wrapText="1"/>
    </xf>
    <xf numFmtId="0" fontId="21" fillId="0" borderId="37" xfId="3" applyFont="1" applyBorder="1" applyAlignment="1">
      <alignment horizontal="center" vertical="center" wrapText="1"/>
    </xf>
    <xf numFmtId="0" fontId="20" fillId="0" borderId="62" xfId="0" applyFont="1" applyBorder="1" applyAlignment="1">
      <alignment horizontal="left"/>
    </xf>
    <xf numFmtId="0" fontId="20" fillId="0" borderId="63" xfId="0" applyFont="1" applyBorder="1" applyAlignment="1">
      <alignment horizontal="left"/>
    </xf>
    <xf numFmtId="0" fontId="20" fillId="0" borderId="5" xfId="0" applyFont="1" applyBorder="1" applyAlignment="1">
      <alignment horizontal="center" vertical="center"/>
    </xf>
    <xf numFmtId="0" fontId="20" fillId="0" borderId="57" xfId="0" applyFont="1" applyBorder="1" applyAlignment="1">
      <alignment horizontal="center" vertical="center"/>
    </xf>
    <xf numFmtId="0" fontId="20" fillId="0" borderId="58" xfId="0" applyFont="1" applyBorder="1" applyAlignment="1">
      <alignment horizontal="center" vertical="center"/>
    </xf>
    <xf numFmtId="0" fontId="20" fillId="0" borderId="6" xfId="0" applyFont="1" applyBorder="1" applyAlignment="1">
      <alignment horizontal="center" vertical="center"/>
    </xf>
    <xf numFmtId="0" fontId="20" fillId="3" borderId="54" xfId="0" applyFont="1" applyFill="1" applyBorder="1" applyAlignment="1">
      <alignment horizontal="left" vertical="center" wrapText="1"/>
    </xf>
    <xf numFmtId="0" fontId="20" fillId="3" borderId="55" xfId="0" applyFont="1" applyFill="1" applyBorder="1" applyAlignment="1">
      <alignment horizontal="left" vertical="center" wrapText="1"/>
    </xf>
    <xf numFmtId="0" fontId="20" fillId="3" borderId="56" xfId="0" applyFont="1" applyFill="1" applyBorder="1" applyAlignment="1">
      <alignment horizontal="left" vertical="center" wrapText="1"/>
    </xf>
    <xf numFmtId="0" fontId="20" fillId="3" borderId="54" xfId="0" applyFont="1" applyFill="1" applyBorder="1" applyAlignment="1">
      <alignment horizontal="left" wrapText="1"/>
    </xf>
    <xf numFmtId="0" fontId="20" fillId="3" borderId="55" xfId="0" applyFont="1" applyFill="1" applyBorder="1" applyAlignment="1">
      <alignment horizontal="left" wrapText="1"/>
    </xf>
    <xf numFmtId="0" fontId="20" fillId="3" borderId="56" xfId="0" applyFont="1" applyFill="1" applyBorder="1" applyAlignment="1">
      <alignment horizontal="left" wrapText="1"/>
    </xf>
    <xf numFmtId="0" fontId="20" fillId="0" borderId="5" xfId="0" applyFont="1" applyBorder="1" applyAlignment="1">
      <alignment vertical="center"/>
    </xf>
    <xf numFmtId="0" fontId="38" fillId="0" borderId="0" xfId="0" applyFont="1" applyAlignment="1">
      <alignment horizontal="left" vertical="top" wrapText="1"/>
    </xf>
    <xf numFmtId="0" fontId="39" fillId="0" borderId="0" xfId="0" applyFont="1" applyAlignment="1">
      <alignment horizontal="left" vertical="top" wrapText="1"/>
    </xf>
    <xf numFmtId="0" fontId="36" fillId="5" borderId="54" xfId="0" applyFont="1" applyFill="1" applyBorder="1" applyAlignment="1">
      <alignment horizontal="left" vertical="center" wrapText="1"/>
    </xf>
    <xf numFmtId="0" fontId="36" fillId="5" borderId="55" xfId="0" applyFont="1" applyFill="1" applyBorder="1" applyAlignment="1">
      <alignment horizontal="left" vertical="center" wrapText="1"/>
    </xf>
    <xf numFmtId="0" fontId="36" fillId="5" borderId="56" xfId="0" applyFont="1" applyFill="1" applyBorder="1" applyAlignment="1">
      <alignment horizontal="left" vertical="center" wrapText="1"/>
    </xf>
    <xf numFmtId="0" fontId="36" fillId="0" borderId="62" xfId="0" applyFont="1" applyBorder="1" applyAlignment="1">
      <alignment horizontal="center" vertical="center" wrapText="1"/>
    </xf>
    <xf numFmtId="0" fontId="36" fillId="0" borderId="63" xfId="0" applyFont="1" applyBorder="1" applyAlignment="1">
      <alignment horizontal="center" vertical="center" wrapText="1"/>
    </xf>
    <xf numFmtId="0" fontId="36" fillId="0" borderId="57"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58" xfId="0" applyFont="1" applyBorder="1" applyAlignment="1">
      <alignment horizontal="center" vertical="center" wrapText="1"/>
    </xf>
    <xf numFmtId="0" fontId="36" fillId="0" borderId="28" xfId="0" applyFont="1" applyBorder="1" applyAlignment="1">
      <alignment horizontal="center" vertical="center" wrapText="1"/>
    </xf>
    <xf numFmtId="0" fontId="36" fillId="5" borderId="54" xfId="0" applyFont="1" applyFill="1" applyBorder="1" applyAlignment="1">
      <alignment vertical="center" wrapText="1"/>
    </xf>
    <xf numFmtId="0" fontId="36" fillId="5" borderId="55" xfId="0" applyFont="1" applyFill="1" applyBorder="1" applyAlignment="1">
      <alignment vertical="center" wrapText="1"/>
    </xf>
    <xf numFmtId="0" fontId="36" fillId="5" borderId="56" xfId="0" applyFont="1" applyFill="1" applyBorder="1" applyAlignment="1">
      <alignment vertical="center" wrapText="1"/>
    </xf>
    <xf numFmtId="0" fontId="40" fillId="5" borderId="13" xfId="0" applyFont="1" applyFill="1" applyBorder="1" applyAlignment="1">
      <alignment horizontal="left" vertical="center" wrapText="1"/>
    </xf>
    <xf numFmtId="0" fontId="41" fillId="0" borderId="14" xfId="0" applyFont="1" applyBorder="1" applyAlignment="1">
      <alignment horizontal="left" vertical="center" wrapText="1"/>
    </xf>
    <xf numFmtId="0" fontId="41" fillId="0" borderId="15" xfId="0" applyFont="1" applyBorder="1" applyAlignment="1">
      <alignment horizontal="left" vertical="center" wrapText="1"/>
    </xf>
    <xf numFmtId="0" fontId="40" fillId="0" borderId="34"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31"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37" xfId="0" applyFont="1" applyBorder="1" applyAlignment="1">
      <alignment horizontal="center" vertical="center" wrapText="1"/>
    </xf>
  </cellXfs>
  <cellStyles count="9">
    <cellStyle name="Normal" xfId="0" builtinId="0"/>
    <cellStyle name="Normal 2" xfId="8" xr:uid="{B5963800-DE8B-4D9B-8A24-E220785CAAAB}"/>
    <cellStyle name="Normal 2 2" xfId="7" xr:uid="{707EAE3B-2633-4944-9BC7-BA1C1BDF14D4}"/>
    <cellStyle name="Normal 2 4" xfId="4" xr:uid="{B23404FC-77FD-4AD2-8B9F-CEFB854C83EF}"/>
    <cellStyle name="Normal 3 2" xfId="6" xr:uid="{A5699E07-8365-42B5-B12D-80F0E9F98060}"/>
    <cellStyle name="Normal 4" xfId="1" xr:uid="{1D0E0C91-AC61-44A3-88CF-9DBD34156B22}"/>
    <cellStyle name="Normal 6 2" xfId="2" xr:uid="{E945DC42-2AA5-4DA2-8FC9-F8C8C54FBF41}"/>
    <cellStyle name="Normal_KeyCentreCalcs" xfId="3" xr:uid="{B576D038-D99F-48DE-AF95-458BA3B7A67A}"/>
    <cellStyle name="Normal_sepmcr05" xfId="5" xr:uid="{E685B930-958C-466C-8CBA-FAC9056387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Wigan Key Centre Inbound Vehicle Counts</a:t>
            </a:r>
          </a:p>
        </c:rich>
      </c:tx>
      <c:overlay val="0"/>
    </c:title>
    <c:autoTitleDeleted val="0"/>
    <c:plotArea>
      <c:layout>
        <c:manualLayout>
          <c:layoutTarget val="inner"/>
          <c:xMode val="edge"/>
          <c:yMode val="edge"/>
          <c:x val="9.6991420848513338E-2"/>
          <c:y val="0.10971979602714492"/>
          <c:w val="0.7810730981461963"/>
          <c:h val="0.75343109838676159"/>
        </c:manualLayout>
      </c:layout>
      <c:barChart>
        <c:barDir val="col"/>
        <c:grouping val="clustered"/>
        <c:varyColors val="0"/>
        <c:ser>
          <c:idx val="0"/>
          <c:order val="0"/>
          <c:tx>
            <c:v>0730-0930</c:v>
          </c:tx>
          <c:spPr>
            <a:solidFill>
              <a:srgbClr val="00B0F0"/>
            </a:solidFill>
            <a:ln w="25400" cap="flat" cmpd="sng" algn="ctr">
              <a:noFill/>
              <a:prstDash val="solid"/>
            </a:ln>
            <a:effectLst/>
          </c:spPr>
          <c:invertIfNegative val="0"/>
          <c:cat>
            <c:numRef>
              <c:f>'Table 17 Wigan KC Trend'!$B$3:$B$26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'Table 17 Wigan KC Trend'!$I$3:$I$26</c:f>
              <c:numCache>
                <c:formatCode>0</c:formatCode>
                <c:ptCount val="24"/>
                <c:pt idx="0">
                  <c:v>3546</c:v>
                </c:pt>
                <c:pt idx="3">
                  <c:v>3197</c:v>
                </c:pt>
                <c:pt idx="6">
                  <c:v>3552</c:v>
                </c:pt>
                <c:pt idx="9">
                  <c:v>3068</c:v>
                </c:pt>
                <c:pt idx="12">
                  <c:v>3212</c:v>
                </c:pt>
                <c:pt idx="13">
                  <c:v>2990</c:v>
                </c:pt>
                <c:pt idx="14">
                  <c:v>3136</c:v>
                </c:pt>
                <c:pt idx="15">
                  <c:v>2891</c:v>
                </c:pt>
                <c:pt idx="16">
                  <c:v>3000</c:v>
                </c:pt>
                <c:pt idx="17">
                  <c:v>2854</c:v>
                </c:pt>
                <c:pt idx="18">
                  <c:v>3095</c:v>
                </c:pt>
                <c:pt idx="19">
                  <c:v>3063</c:v>
                </c:pt>
                <c:pt idx="20">
                  <c:v>2917</c:v>
                </c:pt>
                <c:pt idx="21">
                  <c:v>2935</c:v>
                </c:pt>
                <c:pt idx="22">
                  <c:v>2907</c:v>
                </c:pt>
                <c:pt idx="23">
                  <c:v>2978</c:v>
                </c:pt>
              </c:numCache>
            </c:numRef>
          </c:val>
          <c:extLst>
            <c:ext xmlns:c16="http://schemas.microsoft.com/office/drawing/2014/chart" uri="{C3380CC4-5D6E-409C-BE32-E72D297353CC}">
              <c16:uniqueId val="{00000000-C680-460C-91A3-E1C57850C9F6}"/>
            </c:ext>
          </c:extLst>
        </c:ser>
        <c:ser>
          <c:idx val="1"/>
          <c:order val="1"/>
          <c:tx>
            <c:v>1000-1200</c:v>
          </c:tx>
          <c:spPr>
            <a:solidFill>
              <a:schemeClr val="tx1"/>
            </a:solidFill>
            <a:ln w="25400" cap="flat" cmpd="sng" algn="ctr">
              <a:noFill/>
              <a:prstDash val="solid"/>
            </a:ln>
            <a:effectLst/>
          </c:spPr>
          <c:invertIfNegative val="0"/>
          <c:cat>
            <c:numRef>
              <c:f>'Table 17 Wigan KC Trend'!$B$3:$B$26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'Table 17 Wigan KC Trend'!$R$3:$R$26</c:f>
              <c:numCache>
                <c:formatCode>0</c:formatCode>
                <c:ptCount val="24"/>
                <c:pt idx="0">
                  <c:v>3868</c:v>
                </c:pt>
                <c:pt idx="3">
                  <c:v>3272</c:v>
                </c:pt>
                <c:pt idx="6">
                  <c:v>3418</c:v>
                </c:pt>
                <c:pt idx="9">
                  <c:v>3105</c:v>
                </c:pt>
                <c:pt idx="12">
                  <c:v>3110</c:v>
                </c:pt>
                <c:pt idx="13">
                  <c:v>2873</c:v>
                </c:pt>
                <c:pt idx="14">
                  <c:v>2931</c:v>
                </c:pt>
                <c:pt idx="15">
                  <c:v>2786</c:v>
                </c:pt>
                <c:pt idx="16">
                  <c:v>2707</c:v>
                </c:pt>
                <c:pt idx="17">
                  <c:v>2774</c:v>
                </c:pt>
                <c:pt idx="18">
                  <c:v>2832</c:v>
                </c:pt>
                <c:pt idx="19">
                  <c:v>2958</c:v>
                </c:pt>
                <c:pt idx="20">
                  <c:v>2806</c:v>
                </c:pt>
                <c:pt idx="21">
                  <c:v>2895</c:v>
                </c:pt>
                <c:pt idx="22">
                  <c:v>2730</c:v>
                </c:pt>
                <c:pt idx="23">
                  <c:v>2659</c:v>
                </c:pt>
              </c:numCache>
            </c:numRef>
          </c:val>
          <c:extLst>
            <c:ext xmlns:c16="http://schemas.microsoft.com/office/drawing/2014/chart" uri="{C3380CC4-5D6E-409C-BE32-E72D297353CC}">
              <c16:uniqueId val="{00000001-C680-460C-91A3-E1C57850C9F6}"/>
            </c:ext>
          </c:extLst>
        </c:ser>
        <c:ser>
          <c:idx val="2"/>
          <c:order val="2"/>
          <c:tx>
            <c:v>1600-1800</c:v>
          </c:tx>
          <c:spPr>
            <a:solidFill>
              <a:srgbClr val="FFC000"/>
            </a:solidFill>
            <a:ln w="25400" cap="flat" cmpd="sng" algn="ctr">
              <a:noFill/>
              <a:prstDash val="solid"/>
            </a:ln>
            <a:effectLst/>
          </c:spPr>
          <c:invertIfNegative val="0"/>
          <c:cat>
            <c:numRef>
              <c:f>'Table 17 Wigan KC Trend'!$B$3:$B$26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'Table 17 Wigan KC Trend'!$I$28:$I$51</c:f>
              <c:numCache>
                <c:formatCode>0</c:formatCode>
                <c:ptCount val="24"/>
                <c:pt idx="0">
                  <c:v>2764</c:v>
                </c:pt>
                <c:pt idx="3">
                  <c:v>2416</c:v>
                </c:pt>
                <c:pt idx="6">
                  <c:v>2758</c:v>
                </c:pt>
                <c:pt idx="9">
                  <c:v>2341</c:v>
                </c:pt>
                <c:pt idx="12">
                  <c:v>2256</c:v>
                </c:pt>
                <c:pt idx="13">
                  <c:v>2181</c:v>
                </c:pt>
                <c:pt idx="14">
                  <c:v>2295</c:v>
                </c:pt>
                <c:pt idx="15">
                  <c:v>1868</c:v>
                </c:pt>
                <c:pt idx="16">
                  <c:v>1849</c:v>
                </c:pt>
                <c:pt idx="17">
                  <c:v>1958</c:v>
                </c:pt>
                <c:pt idx="18">
                  <c:v>2216</c:v>
                </c:pt>
                <c:pt idx="19">
                  <c:v>2086</c:v>
                </c:pt>
                <c:pt idx="20">
                  <c:v>2033</c:v>
                </c:pt>
                <c:pt idx="21">
                  <c:v>2077</c:v>
                </c:pt>
                <c:pt idx="22">
                  <c:v>2041</c:v>
                </c:pt>
                <c:pt idx="23">
                  <c:v>2047</c:v>
                </c:pt>
              </c:numCache>
            </c:numRef>
          </c:val>
          <c:extLst>
            <c:ext xmlns:c16="http://schemas.microsoft.com/office/drawing/2014/chart" uri="{C3380CC4-5D6E-409C-BE32-E72D297353CC}">
              <c16:uniqueId val="{00000002-C680-460C-91A3-E1C57850C9F6}"/>
            </c:ext>
          </c:extLst>
        </c:ser>
        <c:dLbls>
          <c:showLegendKey val="0"/>
          <c:showVal val="0"/>
          <c:showCatName val="0"/>
          <c:showSerName val="0"/>
          <c:showPercent val="0"/>
          <c:showBubbleSize val="0"/>
        </c:dLbls>
        <c:gapWidth val="150"/>
        <c:axId val="439871408"/>
        <c:axId val="439872584"/>
      </c:barChart>
      <c:catAx>
        <c:axId val="439871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n-GB"/>
                  <a:t>Year</a:t>
                </a:r>
              </a:p>
            </c:rich>
          </c:tx>
          <c:layout>
            <c:manualLayout>
              <c:xMode val="edge"/>
              <c:yMode val="edge"/>
              <c:x val="0.44964400929597409"/>
              <c:y val="0.94933500284941441"/>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2584"/>
        <c:crosses val="autoZero"/>
        <c:auto val="1"/>
        <c:lblAlgn val="ctr"/>
        <c:lblOffset val="100"/>
        <c:noMultiLvlLbl val="0"/>
      </c:catAx>
      <c:valAx>
        <c:axId val="439872584"/>
        <c:scaling>
          <c:orientation val="minMax"/>
          <c:max val="4000"/>
        </c:scaling>
        <c:delete val="0"/>
        <c:axPos val="l"/>
        <c:majorGridlines/>
        <c:title>
          <c:tx>
            <c:rich>
              <a:bodyPr/>
              <a:lstStyle/>
              <a:p>
                <a:pPr>
                  <a:defRPr sz="1100" b="1" i="0" u="none" strike="noStrike" baseline="0">
                    <a:solidFill>
                      <a:srgbClr val="000000"/>
                    </a:solidFill>
                    <a:latin typeface="Calibri"/>
                    <a:ea typeface="Calibri"/>
                    <a:cs typeface="Calibri"/>
                  </a:defRPr>
                </a:pPr>
                <a:r>
                  <a:rPr lang="en-GB"/>
                  <a:t>Vehicles</a:t>
                </a:r>
              </a:p>
            </c:rich>
          </c:tx>
          <c:layout>
            <c:manualLayout>
              <c:xMode val="edge"/>
              <c:yMode val="edge"/>
              <c:x val="9.9502001390637616E-3"/>
              <c:y val="0.44444043118463405"/>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1408"/>
        <c:crosses val="autoZero"/>
        <c:crossBetween val="between"/>
      </c:valAx>
    </c:plotArea>
    <c:legend>
      <c:legendPos val="r"/>
      <c:layout>
        <c:manualLayout>
          <c:xMode val="edge"/>
          <c:yMode val="edge"/>
          <c:x val="0.88925686651373315"/>
          <c:y val="0.46597670257660745"/>
          <c:w val="7.9220162440324884E-2"/>
          <c:h val="0.24718508630955027"/>
        </c:manualLayout>
      </c:layout>
      <c:overlay val="0"/>
      <c:spPr>
        <a:ln>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GB"/>
              <a:t>Robin Park Key Centre Inbound Vehicle Counts</a:t>
            </a:r>
          </a:p>
        </c:rich>
      </c:tx>
      <c:layout>
        <c:manualLayout>
          <c:xMode val="edge"/>
          <c:yMode val="edge"/>
          <c:x val="0.1783183856502242"/>
          <c:y val="0"/>
        </c:manualLayout>
      </c:layout>
      <c:overlay val="0"/>
    </c:title>
    <c:autoTitleDeleted val="0"/>
    <c:plotArea>
      <c:layout>
        <c:manualLayout>
          <c:layoutTarget val="inner"/>
          <c:xMode val="edge"/>
          <c:yMode val="edge"/>
          <c:x val="0.11191501718730958"/>
          <c:y val="9.282283790468307E-2"/>
          <c:w val="0.72537684982360284"/>
          <c:h val="0.74761454463749621"/>
        </c:manualLayout>
      </c:layout>
      <c:barChart>
        <c:barDir val="col"/>
        <c:grouping val="clustered"/>
        <c:varyColors val="0"/>
        <c:ser>
          <c:idx val="0"/>
          <c:order val="0"/>
          <c:tx>
            <c:v>0730 -0930</c:v>
          </c:tx>
          <c:spPr>
            <a:solidFill>
              <a:srgbClr val="00B0F0"/>
            </a:solidFill>
            <a:ln w="38100" cap="flat" cmpd="sng" algn="ctr">
              <a:noFill/>
              <a:prstDash val="solid"/>
            </a:ln>
            <a:effectLst/>
          </c:spPr>
          <c:invertIfNegative val="0"/>
          <c:cat>
            <c:numRef>
              <c:f>'Tab 18 RobinPk TrafficTrend'!$B$4:$B$19</c:f>
              <c:numCache>
                <c:formatCode>General</c:formatCode>
                <c:ptCount val="16"/>
                <c:pt idx="0">
                  <c:v>1997</c:v>
                </c:pt>
                <c:pt idx="1">
                  <c:v>2000</c:v>
                </c:pt>
                <c:pt idx="2">
                  <c:v>2003</c:v>
                </c:pt>
                <c:pt idx="3">
                  <c:v>2006</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'Tab 18 RobinPk TrafficTrend'!$I$4:$I$19</c:f>
              <c:numCache>
                <c:formatCode>General</c:formatCode>
                <c:ptCount val="16"/>
                <c:pt idx="0">
                  <c:v>551</c:v>
                </c:pt>
                <c:pt idx="1">
                  <c:v>802</c:v>
                </c:pt>
                <c:pt idx="2">
                  <c:v>1068</c:v>
                </c:pt>
                <c:pt idx="3">
                  <c:v>1122</c:v>
                </c:pt>
                <c:pt idx="4">
                  <c:v>1298</c:v>
                </c:pt>
                <c:pt idx="5">
                  <c:v>1173</c:v>
                </c:pt>
                <c:pt idx="6">
                  <c:v>1381</c:v>
                </c:pt>
                <c:pt idx="7">
                  <c:v>1600</c:v>
                </c:pt>
                <c:pt idx="8">
                  <c:v>1277</c:v>
                </c:pt>
                <c:pt idx="9">
                  <c:v>1365</c:v>
                </c:pt>
                <c:pt idx="10">
                  <c:v>1331</c:v>
                </c:pt>
                <c:pt idx="11">
                  <c:v>1395</c:v>
                </c:pt>
                <c:pt idx="12">
                  <c:v>1538</c:v>
                </c:pt>
                <c:pt idx="13">
                  <c:v>1428</c:v>
                </c:pt>
                <c:pt idx="14">
                  <c:v>1634</c:v>
                </c:pt>
                <c:pt idx="15" formatCode="0">
                  <c:v>1839</c:v>
                </c:pt>
              </c:numCache>
            </c:numRef>
          </c:val>
          <c:extLst>
            <c:ext xmlns:c16="http://schemas.microsoft.com/office/drawing/2014/chart" uri="{C3380CC4-5D6E-409C-BE32-E72D297353CC}">
              <c16:uniqueId val="{00000000-F5B6-43BA-BB1F-B9020CDFB218}"/>
            </c:ext>
          </c:extLst>
        </c:ser>
        <c:ser>
          <c:idx val="1"/>
          <c:order val="1"/>
          <c:tx>
            <c:v>1000-1200</c:v>
          </c:tx>
          <c:spPr>
            <a:solidFill>
              <a:schemeClr val="tx1"/>
            </a:solidFill>
            <a:ln w="38100" cap="flat" cmpd="sng" algn="ctr">
              <a:noFill/>
              <a:prstDash val="solid"/>
            </a:ln>
            <a:effectLst/>
          </c:spPr>
          <c:invertIfNegative val="0"/>
          <c:cat>
            <c:numRef>
              <c:f>'Tab 18 RobinPk TrafficTrend'!$B$4:$B$19</c:f>
              <c:numCache>
                <c:formatCode>General</c:formatCode>
                <c:ptCount val="16"/>
                <c:pt idx="0">
                  <c:v>1997</c:v>
                </c:pt>
                <c:pt idx="1">
                  <c:v>2000</c:v>
                </c:pt>
                <c:pt idx="2">
                  <c:v>2003</c:v>
                </c:pt>
                <c:pt idx="3">
                  <c:v>2006</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'Tab 18 RobinPk TrafficTrend'!$R$4:$R$19</c:f>
              <c:numCache>
                <c:formatCode>General</c:formatCode>
                <c:ptCount val="16"/>
                <c:pt idx="0">
                  <c:v>1190</c:v>
                </c:pt>
                <c:pt idx="1">
                  <c:v>1845</c:v>
                </c:pt>
                <c:pt idx="2">
                  <c:v>2036</c:v>
                </c:pt>
                <c:pt idx="3">
                  <c:v>2276</c:v>
                </c:pt>
                <c:pt idx="4">
                  <c:v>2318</c:v>
                </c:pt>
                <c:pt idx="5">
                  <c:v>2314</c:v>
                </c:pt>
                <c:pt idx="6">
                  <c:v>2231</c:v>
                </c:pt>
                <c:pt idx="7">
                  <c:v>2537</c:v>
                </c:pt>
                <c:pt idx="8">
                  <c:v>1953</c:v>
                </c:pt>
                <c:pt idx="9">
                  <c:v>2451</c:v>
                </c:pt>
                <c:pt idx="10">
                  <c:v>2396</c:v>
                </c:pt>
                <c:pt idx="11">
                  <c:v>2541</c:v>
                </c:pt>
                <c:pt idx="12">
                  <c:v>2603</c:v>
                </c:pt>
                <c:pt idx="13">
                  <c:v>2748</c:v>
                </c:pt>
                <c:pt idx="14">
                  <c:v>2656</c:v>
                </c:pt>
                <c:pt idx="15">
                  <c:v>2924</c:v>
                </c:pt>
              </c:numCache>
            </c:numRef>
          </c:val>
          <c:extLst>
            <c:ext xmlns:c16="http://schemas.microsoft.com/office/drawing/2014/chart" uri="{C3380CC4-5D6E-409C-BE32-E72D297353CC}">
              <c16:uniqueId val="{00000001-F5B6-43BA-BB1F-B9020CDFB218}"/>
            </c:ext>
          </c:extLst>
        </c:ser>
        <c:ser>
          <c:idx val="2"/>
          <c:order val="2"/>
          <c:tx>
            <c:v>1600-1800</c:v>
          </c:tx>
          <c:spPr>
            <a:solidFill>
              <a:srgbClr val="FFC000"/>
            </a:solidFill>
            <a:ln w="38100">
              <a:noFill/>
            </a:ln>
          </c:spPr>
          <c:invertIfNegative val="0"/>
          <c:cat>
            <c:numRef>
              <c:f>'Tab 18 RobinPk TrafficTrend'!$B$4:$B$19</c:f>
              <c:numCache>
                <c:formatCode>General</c:formatCode>
                <c:ptCount val="16"/>
                <c:pt idx="0">
                  <c:v>1997</c:v>
                </c:pt>
                <c:pt idx="1">
                  <c:v>2000</c:v>
                </c:pt>
                <c:pt idx="2">
                  <c:v>2003</c:v>
                </c:pt>
                <c:pt idx="3">
                  <c:v>2006</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'Tab 18 RobinPk TrafficTrend'!$I$21:$I$36</c:f>
              <c:numCache>
                <c:formatCode>General</c:formatCode>
                <c:ptCount val="16"/>
                <c:pt idx="0">
                  <c:v>1343</c:v>
                </c:pt>
                <c:pt idx="1">
                  <c:v>1786</c:v>
                </c:pt>
                <c:pt idx="2">
                  <c:v>2215</c:v>
                </c:pt>
                <c:pt idx="3">
                  <c:v>2204</c:v>
                </c:pt>
                <c:pt idx="4">
                  <c:v>2423</c:v>
                </c:pt>
                <c:pt idx="5">
                  <c:v>2258</c:v>
                </c:pt>
                <c:pt idx="6">
                  <c:v>2370</c:v>
                </c:pt>
                <c:pt idx="7">
                  <c:v>2465</c:v>
                </c:pt>
                <c:pt idx="8">
                  <c:v>2348</c:v>
                </c:pt>
                <c:pt idx="9">
                  <c:v>2449</c:v>
                </c:pt>
                <c:pt idx="10">
                  <c:v>2503</c:v>
                </c:pt>
                <c:pt idx="11">
                  <c:v>2527</c:v>
                </c:pt>
                <c:pt idx="12">
                  <c:v>2688</c:v>
                </c:pt>
                <c:pt idx="13">
                  <c:v>2827</c:v>
                </c:pt>
                <c:pt idx="14">
                  <c:v>2785</c:v>
                </c:pt>
                <c:pt idx="15">
                  <c:v>2844</c:v>
                </c:pt>
              </c:numCache>
            </c:numRef>
          </c:val>
          <c:extLst>
            <c:ext xmlns:c16="http://schemas.microsoft.com/office/drawing/2014/chart" uri="{C3380CC4-5D6E-409C-BE32-E72D297353CC}">
              <c16:uniqueId val="{00000002-F5B6-43BA-BB1F-B9020CDFB218}"/>
            </c:ext>
          </c:extLst>
        </c:ser>
        <c:dLbls>
          <c:showLegendKey val="0"/>
          <c:showVal val="0"/>
          <c:showCatName val="0"/>
          <c:showSerName val="0"/>
          <c:showPercent val="0"/>
          <c:showBubbleSize val="0"/>
        </c:dLbls>
        <c:gapWidth val="150"/>
        <c:axId val="439869840"/>
        <c:axId val="439874152"/>
      </c:barChart>
      <c:catAx>
        <c:axId val="4398698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n-GB"/>
                  <a:t>Year</a:t>
                </a:r>
              </a:p>
            </c:rich>
          </c:tx>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4152"/>
        <c:crosses val="autoZero"/>
        <c:auto val="1"/>
        <c:lblAlgn val="ctr"/>
        <c:lblOffset val="100"/>
        <c:noMultiLvlLbl val="0"/>
      </c:catAx>
      <c:valAx>
        <c:axId val="439874152"/>
        <c:scaling>
          <c:orientation val="minMax"/>
          <c:max val="4500"/>
        </c:scaling>
        <c:delete val="0"/>
        <c:axPos val="l"/>
        <c:majorGridlines/>
        <c:title>
          <c:tx>
            <c:rich>
              <a:bodyPr/>
              <a:lstStyle/>
              <a:p>
                <a:pPr>
                  <a:defRPr sz="1100" b="1" i="0" u="none" strike="noStrike" baseline="0">
                    <a:solidFill>
                      <a:srgbClr val="000000"/>
                    </a:solidFill>
                    <a:latin typeface="Calibri"/>
                    <a:ea typeface="Calibri"/>
                    <a:cs typeface="Calibri"/>
                  </a:defRPr>
                </a:pPr>
                <a:r>
                  <a:rPr lang="en-GB"/>
                  <a:t>Vehicles</a:t>
                </a:r>
              </a:p>
            </c:rich>
          </c:tx>
          <c:layout>
            <c:manualLayout>
              <c:xMode val="edge"/>
              <c:yMode val="edge"/>
              <c:x val="9.9740164058440064E-3"/>
              <c:y val="0.43857563644951852"/>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69840"/>
        <c:crosses val="autoZero"/>
        <c:crossBetween val="between"/>
      </c:valAx>
    </c:plotArea>
    <c:legend>
      <c:legendPos val="r"/>
      <c:layout>
        <c:manualLayout>
          <c:xMode val="edge"/>
          <c:yMode val="edge"/>
          <c:x val="0.85237650506691143"/>
          <c:y val="0.35246638886759474"/>
          <c:w val="0.13483175029130326"/>
          <c:h val="0.26377590453927902"/>
        </c:manualLayout>
      </c:layout>
      <c:overlay val="0"/>
      <c:spPr>
        <a:ln w="0">
          <a:solidFill>
            <a:schemeClr val="dk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a:t>Car and Non-Car Trips into Wigan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dPt>
            <c:idx val="0"/>
            <c:invertIfNegative val="0"/>
            <c:bubble3D val="0"/>
            <c:spPr>
              <a:solidFill>
                <a:srgbClr val="00B0F0"/>
              </a:solidFill>
              <a:ln>
                <a:solidFill>
                  <a:schemeClr val="tx1"/>
                </a:solidFill>
              </a:ln>
            </c:spPr>
            <c:extLst>
              <c:ext xmlns:c16="http://schemas.microsoft.com/office/drawing/2014/chart" uri="{C3380CC4-5D6E-409C-BE32-E72D297353CC}">
                <c16:uniqueId val="{00000001-E1CC-43A4-AB95-C528B48430E6}"/>
              </c:ext>
            </c:extLst>
          </c:dPt>
          <c:cat>
            <c:numRef>
              <c:f>'Table  26 KC Car&amp;Non-carTrips '!$B$3:$B$20</c:f>
              <c:numCache>
                <c:formatCode>General</c:formatCod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numCache>
            </c:numRef>
          </c:cat>
          <c:val>
            <c:numRef>
              <c:f>'Table  26 KC Car&amp;Non-carTrips '!$C$3:$C$20</c:f>
              <c:numCache>
                <c:formatCode>0</c:formatCode>
                <c:ptCount val="18"/>
                <c:pt idx="0">
                  <c:v>3798</c:v>
                </c:pt>
                <c:pt idx="3">
                  <c:v>3623</c:v>
                </c:pt>
                <c:pt idx="6">
                  <c:v>3626.45</c:v>
                </c:pt>
                <c:pt idx="7">
                  <c:v>3440.16</c:v>
                </c:pt>
                <c:pt idx="8">
                  <c:v>3542.1099999999997</c:v>
                </c:pt>
                <c:pt idx="9">
                  <c:v>3256.1099999999997</c:v>
                </c:pt>
                <c:pt idx="10">
                  <c:v>3490.56</c:v>
                </c:pt>
                <c:pt idx="11">
                  <c:v>3221.98</c:v>
                </c:pt>
                <c:pt idx="12">
                  <c:v>3559.8231901059612</c:v>
                </c:pt>
                <c:pt idx="13">
                  <c:v>3561.9341812158268</c:v>
                </c:pt>
                <c:pt idx="14">
                  <c:v>3338.8912287101193</c:v>
                </c:pt>
                <c:pt idx="15">
                  <c:v>3575.2075858223407</c:v>
                </c:pt>
                <c:pt idx="16">
                  <c:v>3439.990735343044</c:v>
                </c:pt>
                <c:pt idx="17">
                  <c:v>3390.6984014212094</c:v>
                </c:pt>
              </c:numCache>
            </c:numRef>
          </c:val>
          <c:extLst>
            <c:ext xmlns:c16="http://schemas.microsoft.com/office/drawing/2014/chart" uri="{C3380CC4-5D6E-409C-BE32-E72D297353CC}">
              <c16:uniqueId val="{00000002-E1CC-43A4-AB95-C528B48430E6}"/>
            </c:ext>
          </c:extLst>
        </c:ser>
        <c:ser>
          <c:idx val="1"/>
          <c:order val="1"/>
          <c:tx>
            <c:v>Bus</c:v>
          </c:tx>
          <c:spPr>
            <a:solidFill>
              <a:srgbClr val="FFFF00"/>
            </a:solidFill>
            <a:ln>
              <a:solidFill>
                <a:schemeClr val="tx1"/>
              </a:solidFill>
            </a:ln>
          </c:spPr>
          <c:invertIfNegative val="0"/>
          <c:cat>
            <c:numRef>
              <c:f>'Table  26 KC Car&amp;Non-carTrips '!$B$3:$B$20</c:f>
              <c:numCache>
                <c:formatCode>General</c:formatCod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numCache>
            </c:numRef>
          </c:cat>
          <c:val>
            <c:numRef>
              <c:f>'Table  26 KC Car&amp;Non-carTrips '!$D$3:$D$20</c:f>
              <c:numCache>
                <c:formatCode>0</c:formatCode>
                <c:ptCount val="18"/>
                <c:pt idx="0">
                  <c:v>1364</c:v>
                </c:pt>
                <c:pt idx="3">
                  <c:v>1787</c:v>
                </c:pt>
                <c:pt idx="6">
                  <c:v>1935.9565952996186</c:v>
                </c:pt>
                <c:pt idx="7">
                  <c:v>1889.3689938771802</c:v>
                </c:pt>
                <c:pt idx="8">
                  <c:v>2352.6769365015434</c:v>
                </c:pt>
                <c:pt idx="9">
                  <c:v>1685.1038251366119</c:v>
                </c:pt>
                <c:pt idx="10">
                  <c:v>2137.8302411873838</c:v>
                </c:pt>
                <c:pt idx="11">
                  <c:v>2124.9840425531916</c:v>
                </c:pt>
                <c:pt idx="12">
                  <c:v>2029.7391304347825</c:v>
                </c:pt>
                <c:pt idx="13">
                  <c:v>1769.316129032258</c:v>
                </c:pt>
                <c:pt idx="14">
                  <c:v>2020.6144578313254</c:v>
                </c:pt>
                <c:pt idx="15">
                  <c:v>2145.1973684210525</c:v>
                </c:pt>
                <c:pt idx="16">
                  <c:v>2100.7372262773724</c:v>
                </c:pt>
                <c:pt idx="17">
                  <c:v>1405</c:v>
                </c:pt>
              </c:numCache>
            </c:numRef>
          </c:val>
          <c:extLst>
            <c:ext xmlns:c16="http://schemas.microsoft.com/office/drawing/2014/chart" uri="{C3380CC4-5D6E-409C-BE32-E72D297353CC}">
              <c16:uniqueId val="{00000003-E1CC-43A4-AB95-C528B48430E6}"/>
            </c:ext>
          </c:extLst>
        </c:ser>
        <c:ser>
          <c:idx val="4"/>
          <c:order val="2"/>
          <c:tx>
            <c:v>Walk</c:v>
          </c:tx>
          <c:spPr>
            <a:solidFill>
              <a:srgbClr val="FFC000"/>
            </a:solidFill>
            <a:ln>
              <a:solidFill>
                <a:schemeClr val="tx1"/>
              </a:solidFill>
            </a:ln>
          </c:spPr>
          <c:invertIfNegative val="0"/>
          <c:cat>
            <c:numRef>
              <c:f>'Table  26 KC Car&amp;Non-carTrips '!$B$3:$B$20</c:f>
              <c:numCache>
                <c:formatCode>General</c:formatCod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numCache>
            </c:numRef>
          </c:cat>
          <c:val>
            <c:numRef>
              <c:f>'Table  26 KC Car&amp;Non-carTrips '!$G$3:$G$20</c:f>
              <c:numCache>
                <c:formatCode>General</c:formatCode>
                <c:ptCount val="18"/>
                <c:pt idx="0">
                  <c:v>1889</c:v>
                </c:pt>
                <c:pt idx="3">
                  <c:v>2722</c:v>
                </c:pt>
                <c:pt idx="6" formatCode="0">
                  <c:v>2713</c:v>
                </c:pt>
                <c:pt idx="7" formatCode="0">
                  <c:v>2719</c:v>
                </c:pt>
                <c:pt idx="8">
                  <c:v>2512</c:v>
                </c:pt>
                <c:pt idx="9">
                  <c:v>2757</c:v>
                </c:pt>
                <c:pt idx="10">
                  <c:v>3142</c:v>
                </c:pt>
                <c:pt idx="11">
                  <c:v>2823</c:v>
                </c:pt>
                <c:pt idx="12">
                  <c:v>2616</c:v>
                </c:pt>
                <c:pt idx="13">
                  <c:v>2753</c:v>
                </c:pt>
                <c:pt idx="14">
                  <c:v>2998</c:v>
                </c:pt>
                <c:pt idx="15">
                  <c:v>3115</c:v>
                </c:pt>
                <c:pt idx="16">
                  <c:v>2866</c:v>
                </c:pt>
                <c:pt idx="17">
                  <c:v>2666</c:v>
                </c:pt>
              </c:numCache>
            </c:numRef>
          </c:val>
          <c:extLst>
            <c:ext xmlns:c16="http://schemas.microsoft.com/office/drawing/2014/chart" uri="{C3380CC4-5D6E-409C-BE32-E72D297353CC}">
              <c16:uniqueId val="{00000004-E1CC-43A4-AB95-C528B48430E6}"/>
            </c:ext>
          </c:extLst>
        </c:ser>
        <c:ser>
          <c:idx val="2"/>
          <c:order val="3"/>
          <c:tx>
            <c:v>Rail</c:v>
          </c:tx>
          <c:spPr>
            <a:solidFill>
              <a:schemeClr val="bg1">
                <a:lumMod val="75000"/>
              </a:schemeClr>
            </a:solidFill>
            <a:ln>
              <a:solidFill>
                <a:schemeClr val="tx1"/>
              </a:solidFill>
            </a:ln>
          </c:spPr>
          <c:invertIfNegative val="0"/>
          <c:cat>
            <c:numRef>
              <c:f>'Table  26 KC Car&amp;Non-carTrips '!$B$3:$B$20</c:f>
              <c:numCache>
                <c:formatCode>General</c:formatCod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numCache>
            </c:numRef>
          </c:cat>
          <c:val>
            <c:numRef>
              <c:f>'Table  26 KC Car&amp;Non-carTrips '!$E$3:$E$20</c:f>
              <c:numCache>
                <c:formatCode>General</c:formatCode>
                <c:ptCount val="18"/>
                <c:pt idx="0">
                  <c:v>619</c:v>
                </c:pt>
                <c:pt idx="3">
                  <c:v>558</c:v>
                </c:pt>
                <c:pt idx="6">
                  <c:v>711</c:v>
                </c:pt>
                <c:pt idx="7" formatCode="0">
                  <c:v>893</c:v>
                </c:pt>
                <c:pt idx="8">
                  <c:v>1030</c:v>
                </c:pt>
                <c:pt idx="9">
                  <c:v>859</c:v>
                </c:pt>
                <c:pt idx="10">
                  <c:v>897</c:v>
                </c:pt>
                <c:pt idx="11">
                  <c:v>1067</c:v>
                </c:pt>
                <c:pt idx="12">
                  <c:v>901</c:v>
                </c:pt>
                <c:pt idx="13">
                  <c:v>1028</c:v>
                </c:pt>
                <c:pt idx="14">
                  <c:v>776</c:v>
                </c:pt>
                <c:pt idx="15">
                  <c:v>940</c:v>
                </c:pt>
                <c:pt idx="16">
                  <c:v>716</c:v>
                </c:pt>
                <c:pt idx="17">
                  <c:v>860</c:v>
                </c:pt>
              </c:numCache>
            </c:numRef>
          </c:val>
          <c:extLst>
            <c:ext xmlns:c16="http://schemas.microsoft.com/office/drawing/2014/chart" uri="{C3380CC4-5D6E-409C-BE32-E72D297353CC}">
              <c16:uniqueId val="{00000005-E1CC-43A4-AB95-C528B48430E6}"/>
            </c:ext>
          </c:extLst>
        </c:ser>
        <c:ser>
          <c:idx val="3"/>
          <c:order val="4"/>
          <c:tx>
            <c:v>Cycle</c:v>
          </c:tx>
          <c:spPr>
            <a:solidFill>
              <a:schemeClr val="tx1"/>
            </a:solidFill>
            <a:ln>
              <a:solidFill>
                <a:schemeClr val="tx1"/>
              </a:solidFill>
            </a:ln>
          </c:spPr>
          <c:invertIfNegative val="0"/>
          <c:cat>
            <c:numRef>
              <c:f>'Table  26 KC Car&amp;Non-carTrips '!$B$3:$B$20</c:f>
              <c:numCache>
                <c:formatCode>General</c:formatCod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numCache>
            </c:numRef>
          </c:cat>
          <c:val>
            <c:numRef>
              <c:f>'Table  26 KC Car&amp;Non-carTrips '!$F$3:$F$20</c:f>
              <c:numCache>
                <c:formatCode>0</c:formatCode>
                <c:ptCount val="18"/>
                <c:pt idx="0">
                  <c:v>28</c:v>
                </c:pt>
                <c:pt idx="3">
                  <c:v>25</c:v>
                </c:pt>
                <c:pt idx="6">
                  <c:v>44</c:v>
                </c:pt>
                <c:pt idx="7">
                  <c:v>42</c:v>
                </c:pt>
                <c:pt idx="8">
                  <c:v>44</c:v>
                </c:pt>
                <c:pt idx="9">
                  <c:v>53</c:v>
                </c:pt>
                <c:pt idx="10">
                  <c:v>55</c:v>
                </c:pt>
                <c:pt idx="11">
                  <c:v>57</c:v>
                </c:pt>
                <c:pt idx="12">
                  <c:v>41</c:v>
                </c:pt>
                <c:pt idx="13">
                  <c:v>45</c:v>
                </c:pt>
                <c:pt idx="14">
                  <c:v>47</c:v>
                </c:pt>
                <c:pt idx="15">
                  <c:v>46</c:v>
                </c:pt>
                <c:pt idx="16">
                  <c:v>32</c:v>
                </c:pt>
                <c:pt idx="17">
                  <c:v>44</c:v>
                </c:pt>
              </c:numCache>
            </c:numRef>
          </c:val>
          <c:extLst>
            <c:ext xmlns:c16="http://schemas.microsoft.com/office/drawing/2014/chart" uri="{C3380CC4-5D6E-409C-BE32-E72D297353CC}">
              <c16:uniqueId val="{00000006-E1CC-43A4-AB95-C528B48430E6}"/>
            </c:ext>
          </c:extLst>
        </c:ser>
        <c:dLbls>
          <c:showLegendKey val="0"/>
          <c:showVal val="0"/>
          <c:showCatName val="0"/>
          <c:showSerName val="0"/>
          <c:showPercent val="0"/>
          <c:showBubbleSize val="0"/>
        </c:dLbls>
        <c:gapWidth val="150"/>
        <c:axId val="439870232"/>
        <c:axId val="439875720"/>
      </c:barChart>
      <c:catAx>
        <c:axId val="43987023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5720"/>
        <c:crosses val="autoZero"/>
        <c:auto val="1"/>
        <c:lblAlgn val="ctr"/>
        <c:lblOffset val="100"/>
        <c:noMultiLvlLbl val="0"/>
      </c:catAx>
      <c:valAx>
        <c:axId val="439875720"/>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47314872158E-2"/>
              <c:y val="0.4393967114404817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0232"/>
        <c:crosses val="autoZero"/>
        <c:crossBetween val="between"/>
      </c:valAx>
    </c:plotArea>
    <c:legend>
      <c:legendPos val="r"/>
      <c:layout>
        <c:manualLayout>
          <c:xMode val="edge"/>
          <c:yMode val="edge"/>
          <c:x val="0.91573092689256541"/>
          <c:y val="0.41372182337501928"/>
          <c:w val="6.7415730337078705E-2"/>
          <c:h val="0.24948046935309554"/>
        </c:manualLayout>
      </c:layout>
      <c:overlay val="0"/>
      <c:spPr>
        <a:noFill/>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a:t>Car and Non-Car Trips into Wigan Key Centre 10:00-12:00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26 KC Car&amp;Non-carTrips '!$B$22:$B$39</c:f>
              <c:numCache>
                <c:formatCode>General</c:formatCod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numCache>
            </c:numRef>
          </c:cat>
          <c:val>
            <c:numRef>
              <c:f>'Table  26 KC Car&amp;Non-carTrips '!$C$22:$C$39</c:f>
              <c:numCache>
                <c:formatCode>0</c:formatCode>
                <c:ptCount val="18"/>
                <c:pt idx="0">
                  <c:v>4372</c:v>
                </c:pt>
                <c:pt idx="3">
                  <c:v>3750</c:v>
                </c:pt>
                <c:pt idx="6">
                  <c:v>3953.6</c:v>
                </c:pt>
                <c:pt idx="7">
                  <c:v>3611</c:v>
                </c:pt>
                <c:pt idx="8">
                  <c:v>3533.4</c:v>
                </c:pt>
                <c:pt idx="9">
                  <c:v>3503</c:v>
                </c:pt>
                <c:pt idx="10">
                  <c:v>3358.7400000000002</c:v>
                </c:pt>
                <c:pt idx="11">
                  <c:v>3331.5</c:v>
                </c:pt>
                <c:pt idx="12">
                  <c:v>3561.6263405809491</c:v>
                </c:pt>
                <c:pt idx="13">
                  <c:v>3748.5850970442893</c:v>
                </c:pt>
                <c:pt idx="14">
                  <c:v>3430.429556926294</c:v>
                </c:pt>
                <c:pt idx="15">
                  <c:v>3663.0325018120693</c:v>
                </c:pt>
                <c:pt idx="16">
                  <c:v>3361.6892802579223</c:v>
                </c:pt>
                <c:pt idx="17">
                  <c:v>3095.8754175200875</c:v>
                </c:pt>
              </c:numCache>
            </c:numRef>
          </c:val>
          <c:extLst>
            <c:ext xmlns:c16="http://schemas.microsoft.com/office/drawing/2014/chart" uri="{C3380CC4-5D6E-409C-BE32-E72D297353CC}">
              <c16:uniqueId val="{00000000-1F55-43D5-9C5B-5716829B8AA8}"/>
            </c:ext>
          </c:extLst>
        </c:ser>
        <c:ser>
          <c:idx val="1"/>
          <c:order val="1"/>
          <c:tx>
            <c:v>Bus</c:v>
          </c:tx>
          <c:spPr>
            <a:solidFill>
              <a:srgbClr val="FFFF00"/>
            </a:solidFill>
            <a:ln>
              <a:solidFill>
                <a:schemeClr val="tx1"/>
              </a:solidFill>
            </a:ln>
          </c:spPr>
          <c:invertIfNegative val="0"/>
          <c:cat>
            <c:numRef>
              <c:f>'Table  26 KC Car&amp;Non-carTrips '!$B$22:$B$39</c:f>
              <c:numCache>
                <c:formatCode>General</c:formatCod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numCache>
            </c:numRef>
          </c:cat>
          <c:val>
            <c:numRef>
              <c:f>'Table  26 KC Car&amp;Non-carTrips '!$D$22:$D$39</c:f>
              <c:numCache>
                <c:formatCode>0</c:formatCode>
                <c:ptCount val="18"/>
                <c:pt idx="0">
                  <c:v>1109</c:v>
                </c:pt>
                <c:pt idx="3">
                  <c:v>1545</c:v>
                </c:pt>
                <c:pt idx="6">
                  <c:v>2550.7612909486106</c:v>
                </c:pt>
                <c:pt idx="7">
                  <c:v>2201.2549194991057</c:v>
                </c:pt>
                <c:pt idx="8">
                  <c:v>2377.3269230769229</c:v>
                </c:pt>
                <c:pt idx="9">
                  <c:v>2563.4747474747473</c:v>
                </c:pt>
                <c:pt idx="10">
                  <c:v>2179.1313285413494</c:v>
                </c:pt>
                <c:pt idx="11">
                  <c:v>2827.6082474226805</c:v>
                </c:pt>
                <c:pt idx="12">
                  <c:v>1879.6700626959248</c:v>
                </c:pt>
                <c:pt idx="13">
                  <c:v>1933.046511627907</c:v>
                </c:pt>
                <c:pt idx="14">
                  <c:v>2144.022471910112</c:v>
                </c:pt>
                <c:pt idx="15">
                  <c:v>2107.8846153846152</c:v>
                </c:pt>
                <c:pt idx="16">
                  <c:v>2091</c:v>
                </c:pt>
                <c:pt idx="17">
                  <c:v>1551</c:v>
                </c:pt>
              </c:numCache>
            </c:numRef>
          </c:val>
          <c:extLst>
            <c:ext xmlns:c16="http://schemas.microsoft.com/office/drawing/2014/chart" uri="{C3380CC4-5D6E-409C-BE32-E72D297353CC}">
              <c16:uniqueId val="{00000001-1F55-43D5-9C5B-5716829B8AA8}"/>
            </c:ext>
          </c:extLst>
        </c:ser>
        <c:ser>
          <c:idx val="4"/>
          <c:order val="2"/>
          <c:tx>
            <c:v>Walk</c:v>
          </c:tx>
          <c:spPr>
            <a:solidFill>
              <a:srgbClr val="FFC000"/>
            </a:solidFill>
            <a:ln>
              <a:solidFill>
                <a:schemeClr val="tx1"/>
              </a:solidFill>
            </a:ln>
          </c:spPr>
          <c:invertIfNegative val="0"/>
          <c:cat>
            <c:numRef>
              <c:f>'Table  26 KC Car&amp;Non-carTrips '!$B$22:$B$39</c:f>
              <c:numCache>
                <c:formatCode>General</c:formatCod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numCache>
            </c:numRef>
          </c:cat>
          <c:val>
            <c:numRef>
              <c:f>'Table  26 KC Car&amp;Non-carTrips '!$G$22:$G$39</c:f>
              <c:numCache>
                <c:formatCode>General</c:formatCode>
                <c:ptCount val="18"/>
                <c:pt idx="0">
                  <c:v>2811</c:v>
                </c:pt>
                <c:pt idx="3">
                  <c:v>3830</c:v>
                </c:pt>
                <c:pt idx="6" formatCode="0">
                  <c:v>4044</c:v>
                </c:pt>
                <c:pt idx="7" formatCode="0">
                  <c:v>4059</c:v>
                </c:pt>
                <c:pt idx="8">
                  <c:v>3856</c:v>
                </c:pt>
                <c:pt idx="9">
                  <c:v>3620</c:v>
                </c:pt>
                <c:pt idx="10">
                  <c:v>4034</c:v>
                </c:pt>
                <c:pt idx="11">
                  <c:v>3722</c:v>
                </c:pt>
                <c:pt idx="12">
                  <c:v>3497</c:v>
                </c:pt>
                <c:pt idx="13">
                  <c:v>3404</c:v>
                </c:pt>
                <c:pt idx="14">
                  <c:v>3459</c:v>
                </c:pt>
                <c:pt idx="15">
                  <c:v>3697</c:v>
                </c:pt>
                <c:pt idx="16">
                  <c:v>3527</c:v>
                </c:pt>
                <c:pt idx="17">
                  <c:v>3157</c:v>
                </c:pt>
              </c:numCache>
            </c:numRef>
          </c:val>
          <c:extLst>
            <c:ext xmlns:c16="http://schemas.microsoft.com/office/drawing/2014/chart" uri="{C3380CC4-5D6E-409C-BE32-E72D297353CC}">
              <c16:uniqueId val="{00000002-1F55-43D5-9C5B-5716829B8AA8}"/>
            </c:ext>
          </c:extLst>
        </c:ser>
        <c:ser>
          <c:idx val="2"/>
          <c:order val="3"/>
          <c:tx>
            <c:v>Rail</c:v>
          </c:tx>
          <c:spPr>
            <a:solidFill>
              <a:schemeClr val="bg1">
                <a:lumMod val="75000"/>
              </a:schemeClr>
            </a:solidFill>
            <a:ln>
              <a:solidFill>
                <a:schemeClr val="tx1"/>
              </a:solidFill>
            </a:ln>
          </c:spPr>
          <c:invertIfNegative val="0"/>
          <c:cat>
            <c:numRef>
              <c:f>'Table  26 KC Car&amp;Non-carTrips '!$B$22:$B$39</c:f>
              <c:numCache>
                <c:formatCode>General</c:formatCod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numCache>
            </c:numRef>
          </c:cat>
          <c:val>
            <c:numRef>
              <c:f>'Table  26 KC Car&amp;Non-carTrips '!$E$22:$E$39</c:f>
              <c:numCache>
                <c:formatCode>General</c:formatCode>
                <c:ptCount val="18"/>
                <c:pt idx="0">
                  <c:v>367</c:v>
                </c:pt>
                <c:pt idx="3">
                  <c:v>402</c:v>
                </c:pt>
                <c:pt idx="6">
                  <c:v>362</c:v>
                </c:pt>
                <c:pt idx="7" formatCode="0">
                  <c:v>572</c:v>
                </c:pt>
                <c:pt idx="8">
                  <c:v>645</c:v>
                </c:pt>
                <c:pt idx="9">
                  <c:v>595</c:v>
                </c:pt>
                <c:pt idx="10">
                  <c:v>636</c:v>
                </c:pt>
                <c:pt idx="11">
                  <c:v>583</c:v>
                </c:pt>
                <c:pt idx="12">
                  <c:v>617</c:v>
                </c:pt>
                <c:pt idx="13">
                  <c:v>617</c:v>
                </c:pt>
                <c:pt idx="14">
                  <c:v>687</c:v>
                </c:pt>
                <c:pt idx="15">
                  <c:v>773</c:v>
                </c:pt>
                <c:pt idx="16">
                  <c:v>537</c:v>
                </c:pt>
                <c:pt idx="17">
                  <c:v>680</c:v>
                </c:pt>
              </c:numCache>
            </c:numRef>
          </c:val>
          <c:extLst>
            <c:ext xmlns:c16="http://schemas.microsoft.com/office/drawing/2014/chart" uri="{C3380CC4-5D6E-409C-BE32-E72D297353CC}">
              <c16:uniqueId val="{00000003-1F55-43D5-9C5B-5716829B8AA8}"/>
            </c:ext>
          </c:extLst>
        </c:ser>
        <c:ser>
          <c:idx val="3"/>
          <c:order val="4"/>
          <c:tx>
            <c:v>Cycle</c:v>
          </c:tx>
          <c:spPr>
            <a:solidFill>
              <a:schemeClr val="tx1"/>
            </a:solidFill>
            <a:ln>
              <a:solidFill>
                <a:schemeClr val="tx1"/>
              </a:solidFill>
            </a:ln>
          </c:spPr>
          <c:invertIfNegative val="0"/>
          <c:cat>
            <c:numRef>
              <c:f>'Table  26 KC Car&amp;Non-carTrips '!$B$22:$B$39</c:f>
              <c:numCache>
                <c:formatCode>General</c:formatCod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numCache>
            </c:numRef>
          </c:cat>
          <c:val>
            <c:numRef>
              <c:f>'Table  26 KC Car&amp;Non-carTrips '!$F$22:$F$39</c:f>
              <c:numCache>
                <c:formatCode>0</c:formatCode>
                <c:ptCount val="18"/>
                <c:pt idx="0">
                  <c:v>19</c:v>
                </c:pt>
                <c:pt idx="3">
                  <c:v>13</c:v>
                </c:pt>
                <c:pt idx="6">
                  <c:v>33</c:v>
                </c:pt>
                <c:pt idx="7">
                  <c:v>30</c:v>
                </c:pt>
                <c:pt idx="8">
                  <c:v>37</c:v>
                </c:pt>
                <c:pt idx="9">
                  <c:v>26</c:v>
                </c:pt>
                <c:pt idx="10">
                  <c:v>47</c:v>
                </c:pt>
                <c:pt idx="11">
                  <c:v>41</c:v>
                </c:pt>
                <c:pt idx="12">
                  <c:v>25</c:v>
                </c:pt>
                <c:pt idx="13">
                  <c:v>34</c:v>
                </c:pt>
                <c:pt idx="14">
                  <c:v>33</c:v>
                </c:pt>
                <c:pt idx="15">
                  <c:v>23</c:v>
                </c:pt>
                <c:pt idx="16">
                  <c:v>29</c:v>
                </c:pt>
                <c:pt idx="17">
                  <c:v>34</c:v>
                </c:pt>
              </c:numCache>
            </c:numRef>
          </c:val>
          <c:extLst>
            <c:ext xmlns:c16="http://schemas.microsoft.com/office/drawing/2014/chart" uri="{C3380CC4-5D6E-409C-BE32-E72D297353CC}">
              <c16:uniqueId val="{00000004-1F55-43D5-9C5B-5716829B8AA8}"/>
            </c:ext>
          </c:extLst>
        </c:ser>
        <c:dLbls>
          <c:showLegendKey val="0"/>
          <c:showVal val="0"/>
          <c:showCatName val="0"/>
          <c:showSerName val="0"/>
          <c:showPercent val="0"/>
          <c:showBubbleSize val="0"/>
        </c:dLbls>
        <c:gapWidth val="150"/>
        <c:axId val="439871800"/>
        <c:axId val="439876504"/>
      </c:barChart>
      <c:catAx>
        <c:axId val="43987180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6504"/>
        <c:crosses val="autoZero"/>
        <c:auto val="1"/>
        <c:lblAlgn val="ctr"/>
        <c:lblOffset val="100"/>
        <c:noMultiLvlLbl val="0"/>
      </c:catAx>
      <c:valAx>
        <c:axId val="439876504"/>
        <c:scaling>
          <c:orientation val="minMax"/>
          <c:max val="5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1800"/>
        <c:crosses val="autoZero"/>
        <c:crossBetween val="between"/>
      </c:valAx>
    </c:plotArea>
    <c:legend>
      <c:legendPos val="r"/>
      <c:layout>
        <c:manualLayout>
          <c:xMode val="edge"/>
          <c:yMode val="edge"/>
          <c:x val="0.91342112538962927"/>
          <c:y val="0.41483008010772199"/>
          <c:w val="7.3593225089288117E-2"/>
          <c:h val="0.23647315628632587"/>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a:t>Car and Non-Car Trips into Wigan</a:t>
            </a:r>
            <a:r>
              <a:rPr lang="en-GB" baseline="0"/>
              <a:t> </a:t>
            </a:r>
            <a:r>
              <a:rPr lang="en-GB"/>
              <a:t>Key Centre 16:00-18:00</a:t>
            </a:r>
          </a:p>
        </c:rich>
      </c:tx>
      <c:overlay val="0"/>
    </c:title>
    <c:autoTitleDeleted val="0"/>
    <c:plotArea>
      <c:layout/>
      <c:barChart>
        <c:barDir val="col"/>
        <c:grouping val="clustered"/>
        <c:varyColors val="0"/>
        <c:ser>
          <c:idx val="0"/>
          <c:order val="0"/>
          <c:tx>
            <c:v>Car</c:v>
          </c:tx>
          <c:spPr>
            <a:solidFill>
              <a:srgbClr val="00B0F0"/>
            </a:solidFill>
            <a:ln w="9525">
              <a:solidFill>
                <a:schemeClr val="tx1"/>
              </a:solidFill>
            </a:ln>
          </c:spPr>
          <c:invertIfNegative val="0"/>
          <c:cat>
            <c:strRef>
              <c:f>'Table  26 KC Car&amp;Non-carTrips '!$B$41:$B$59</c:f>
              <c:strCach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2020/2003</c:v>
                </c:pt>
              </c:strCache>
            </c:strRef>
          </c:cat>
          <c:val>
            <c:numRef>
              <c:f>'Table  26 KC Car&amp;Non-carTrips '!$C$41:$C$58</c:f>
              <c:numCache>
                <c:formatCode>0</c:formatCode>
                <c:ptCount val="18"/>
                <c:pt idx="0">
                  <c:v>3284</c:v>
                </c:pt>
                <c:pt idx="3">
                  <c:v>2459</c:v>
                </c:pt>
                <c:pt idx="6">
                  <c:v>2402.64</c:v>
                </c:pt>
                <c:pt idx="7">
                  <c:v>2457.84</c:v>
                </c:pt>
                <c:pt idx="8">
                  <c:v>2311.2000000000003</c:v>
                </c:pt>
                <c:pt idx="9">
                  <c:v>2040.1499999999999</c:v>
                </c:pt>
                <c:pt idx="10">
                  <c:v>2082.9899999999998</c:v>
                </c:pt>
                <c:pt idx="11">
                  <c:v>2205</c:v>
                </c:pt>
                <c:pt idx="12">
                  <c:v>2484.284712443176</c:v>
                </c:pt>
                <c:pt idx="13">
                  <c:v>2385.9881258576656</c:v>
                </c:pt>
                <c:pt idx="14">
                  <c:v>2184.5219486868332</c:v>
                </c:pt>
                <c:pt idx="15">
                  <c:v>2334.9338245408953</c:v>
                </c:pt>
                <c:pt idx="16">
                  <c:v>2276.5591455057406</c:v>
                </c:pt>
                <c:pt idx="17">
                  <c:v>2267.6269067761295</c:v>
                </c:pt>
              </c:numCache>
            </c:numRef>
          </c:val>
          <c:extLst>
            <c:ext xmlns:c16="http://schemas.microsoft.com/office/drawing/2014/chart" uri="{C3380CC4-5D6E-409C-BE32-E72D297353CC}">
              <c16:uniqueId val="{00000000-2BFD-48B9-8ED1-A19A8C178811}"/>
            </c:ext>
          </c:extLst>
        </c:ser>
        <c:ser>
          <c:idx val="1"/>
          <c:order val="1"/>
          <c:tx>
            <c:v>Bus</c:v>
          </c:tx>
          <c:spPr>
            <a:solidFill>
              <a:srgbClr val="FFFF00"/>
            </a:solidFill>
            <a:ln>
              <a:solidFill>
                <a:schemeClr val="tx1"/>
              </a:solidFill>
            </a:ln>
          </c:spPr>
          <c:invertIfNegative val="0"/>
          <c:cat>
            <c:strRef>
              <c:f>'Table  26 KC Car&amp;Non-carTrips '!$B$41:$B$59</c:f>
              <c:strCach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2020/2003</c:v>
                </c:pt>
              </c:strCache>
            </c:strRef>
          </c:cat>
          <c:val>
            <c:numRef>
              <c:f>'Table  26 KC Car&amp;Non-carTrips '!$D$41:$D$58</c:f>
              <c:numCache>
                <c:formatCode>0</c:formatCode>
                <c:ptCount val="18"/>
                <c:pt idx="0">
                  <c:v>385</c:v>
                </c:pt>
                <c:pt idx="3">
                  <c:v>576</c:v>
                </c:pt>
                <c:pt idx="6">
                  <c:v>999.43529867256632</c:v>
                </c:pt>
                <c:pt idx="7">
                  <c:v>1105.5000721358779</c:v>
                </c:pt>
                <c:pt idx="8">
                  <c:v>1046.5524788761072</c:v>
                </c:pt>
                <c:pt idx="9">
                  <c:v>877.88888888888891</c:v>
                </c:pt>
                <c:pt idx="10">
                  <c:v>1103.6080808080808</c:v>
                </c:pt>
                <c:pt idx="11">
                  <c:v>1065.0335195530727</c:v>
                </c:pt>
                <c:pt idx="12">
                  <c:v>1215.6604938271605</c:v>
                </c:pt>
                <c:pt idx="13">
                  <c:v>1046.0256410256411</c:v>
                </c:pt>
                <c:pt idx="14">
                  <c:v>1017.3154761904761</c:v>
                </c:pt>
                <c:pt idx="15">
                  <c:v>865</c:v>
                </c:pt>
                <c:pt idx="16">
                  <c:v>760</c:v>
                </c:pt>
                <c:pt idx="17">
                  <c:v>575</c:v>
                </c:pt>
              </c:numCache>
            </c:numRef>
          </c:val>
          <c:extLst>
            <c:ext xmlns:c16="http://schemas.microsoft.com/office/drawing/2014/chart" uri="{C3380CC4-5D6E-409C-BE32-E72D297353CC}">
              <c16:uniqueId val="{00000001-2BFD-48B9-8ED1-A19A8C178811}"/>
            </c:ext>
          </c:extLst>
        </c:ser>
        <c:ser>
          <c:idx val="4"/>
          <c:order val="2"/>
          <c:tx>
            <c:v>Walk</c:v>
          </c:tx>
          <c:spPr>
            <a:solidFill>
              <a:srgbClr val="FFC000"/>
            </a:solidFill>
            <a:ln>
              <a:solidFill>
                <a:schemeClr val="tx1"/>
              </a:solidFill>
            </a:ln>
          </c:spPr>
          <c:invertIfNegative val="0"/>
          <c:cat>
            <c:strRef>
              <c:f>'Table  26 KC Car&amp;Non-carTrips '!$B$41:$B$59</c:f>
              <c:strCach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2020/2003</c:v>
                </c:pt>
              </c:strCache>
            </c:strRef>
          </c:cat>
          <c:val>
            <c:numRef>
              <c:f>'Table  26 KC Car&amp;Non-carTrips '!$G$41:$G$58</c:f>
              <c:numCache>
                <c:formatCode>General</c:formatCode>
                <c:ptCount val="18"/>
                <c:pt idx="0">
                  <c:v>2148</c:v>
                </c:pt>
                <c:pt idx="3">
                  <c:v>1849</c:v>
                </c:pt>
                <c:pt idx="6" formatCode="0">
                  <c:v>2143</c:v>
                </c:pt>
                <c:pt idx="7" formatCode="0">
                  <c:v>2309</c:v>
                </c:pt>
                <c:pt idx="8">
                  <c:v>2135</c:v>
                </c:pt>
                <c:pt idx="9">
                  <c:v>2336</c:v>
                </c:pt>
                <c:pt idx="10">
                  <c:v>2216</c:v>
                </c:pt>
                <c:pt idx="11">
                  <c:v>2336</c:v>
                </c:pt>
                <c:pt idx="12">
                  <c:v>2258</c:v>
                </c:pt>
                <c:pt idx="13">
                  <c:v>2247</c:v>
                </c:pt>
                <c:pt idx="14">
                  <c:v>2360</c:v>
                </c:pt>
                <c:pt idx="15">
                  <c:v>2260</c:v>
                </c:pt>
                <c:pt idx="16">
                  <c:v>2285</c:v>
                </c:pt>
                <c:pt idx="17">
                  <c:v>2332</c:v>
                </c:pt>
              </c:numCache>
            </c:numRef>
          </c:val>
          <c:extLst>
            <c:ext xmlns:c16="http://schemas.microsoft.com/office/drawing/2014/chart" uri="{C3380CC4-5D6E-409C-BE32-E72D297353CC}">
              <c16:uniqueId val="{00000002-2BFD-48B9-8ED1-A19A8C178811}"/>
            </c:ext>
          </c:extLst>
        </c:ser>
        <c:ser>
          <c:idx val="2"/>
          <c:order val="3"/>
          <c:tx>
            <c:v>Rail</c:v>
          </c:tx>
          <c:spPr>
            <a:solidFill>
              <a:schemeClr val="bg1">
                <a:lumMod val="75000"/>
              </a:schemeClr>
            </a:solidFill>
            <a:ln>
              <a:solidFill>
                <a:schemeClr val="tx1"/>
              </a:solidFill>
            </a:ln>
          </c:spPr>
          <c:invertIfNegative val="0"/>
          <c:cat>
            <c:strRef>
              <c:f>'Table  26 KC Car&amp;Non-carTrips '!$B$41:$B$59</c:f>
              <c:strCach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2020/2003</c:v>
                </c:pt>
              </c:strCache>
            </c:strRef>
          </c:cat>
          <c:val>
            <c:numRef>
              <c:f>'Table  26 KC Car&amp;Non-carTrips '!$E$41:$E$58</c:f>
              <c:numCache>
                <c:formatCode>General</c:formatCode>
                <c:ptCount val="18"/>
                <c:pt idx="0">
                  <c:v>782</c:v>
                </c:pt>
                <c:pt idx="3">
                  <c:v>611</c:v>
                </c:pt>
                <c:pt idx="6">
                  <c:v>944</c:v>
                </c:pt>
                <c:pt idx="7" formatCode="0">
                  <c:v>1124</c:v>
                </c:pt>
                <c:pt idx="8">
                  <c:v>1290</c:v>
                </c:pt>
                <c:pt idx="9">
                  <c:v>1059</c:v>
                </c:pt>
                <c:pt idx="10">
                  <c:v>1170</c:v>
                </c:pt>
                <c:pt idx="11">
                  <c:v>776</c:v>
                </c:pt>
                <c:pt idx="12">
                  <c:v>1163</c:v>
                </c:pt>
                <c:pt idx="13">
                  <c:v>1285</c:v>
                </c:pt>
                <c:pt idx="14">
                  <c:v>1144</c:v>
                </c:pt>
                <c:pt idx="15">
                  <c:v>1380</c:v>
                </c:pt>
                <c:pt idx="16">
                  <c:v>1488</c:v>
                </c:pt>
                <c:pt idx="17">
                  <c:v>1199</c:v>
                </c:pt>
              </c:numCache>
            </c:numRef>
          </c:val>
          <c:extLst>
            <c:ext xmlns:c16="http://schemas.microsoft.com/office/drawing/2014/chart" uri="{C3380CC4-5D6E-409C-BE32-E72D297353CC}">
              <c16:uniqueId val="{00000003-2BFD-48B9-8ED1-A19A8C178811}"/>
            </c:ext>
          </c:extLst>
        </c:ser>
        <c:ser>
          <c:idx val="3"/>
          <c:order val="4"/>
          <c:spPr>
            <a:solidFill>
              <a:schemeClr val="tx1"/>
            </a:solidFill>
            <a:ln>
              <a:solidFill>
                <a:schemeClr val="tx1"/>
              </a:solidFill>
            </a:ln>
          </c:spPr>
          <c:invertIfNegative val="0"/>
          <c:cat>
            <c:strRef>
              <c:f>'Table  26 KC Car&amp;Non-carTrips '!$B$41:$B$59</c:f>
              <c:strCach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2020/2003</c:v>
                </c:pt>
              </c:strCache>
            </c:strRef>
          </c:cat>
          <c:val>
            <c:numRef>
              <c:f>'Table  26 KC Car&amp;Non-carTrips '!$F$41:$F$58</c:f>
              <c:numCache>
                <c:formatCode>0</c:formatCode>
                <c:ptCount val="18"/>
                <c:pt idx="0">
                  <c:v>29</c:v>
                </c:pt>
                <c:pt idx="3">
                  <c:v>33</c:v>
                </c:pt>
                <c:pt idx="6">
                  <c:v>44</c:v>
                </c:pt>
                <c:pt idx="7">
                  <c:v>63</c:v>
                </c:pt>
                <c:pt idx="8">
                  <c:v>73</c:v>
                </c:pt>
                <c:pt idx="9">
                  <c:v>64</c:v>
                </c:pt>
                <c:pt idx="10">
                  <c:v>60</c:v>
                </c:pt>
                <c:pt idx="11">
                  <c:v>57</c:v>
                </c:pt>
                <c:pt idx="12">
                  <c:v>56</c:v>
                </c:pt>
                <c:pt idx="13">
                  <c:v>47</c:v>
                </c:pt>
                <c:pt idx="14">
                  <c:v>44</c:v>
                </c:pt>
                <c:pt idx="15">
                  <c:v>43</c:v>
                </c:pt>
                <c:pt idx="16">
                  <c:v>28</c:v>
                </c:pt>
                <c:pt idx="17">
                  <c:v>48</c:v>
                </c:pt>
              </c:numCache>
            </c:numRef>
          </c:val>
          <c:extLst>
            <c:ext xmlns:c16="http://schemas.microsoft.com/office/drawing/2014/chart" uri="{C3380CC4-5D6E-409C-BE32-E72D297353CC}">
              <c16:uniqueId val="{00000004-2BFD-48B9-8ED1-A19A8C178811}"/>
            </c:ext>
          </c:extLst>
        </c:ser>
        <c:dLbls>
          <c:showLegendKey val="0"/>
          <c:showVal val="0"/>
          <c:showCatName val="0"/>
          <c:showSerName val="0"/>
          <c:showPercent val="0"/>
          <c:showBubbleSize val="0"/>
        </c:dLbls>
        <c:gapWidth val="150"/>
        <c:axId val="439878072"/>
        <c:axId val="439881600"/>
      </c:barChart>
      <c:catAx>
        <c:axId val="43987807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81600"/>
        <c:crosses val="autoZero"/>
        <c:auto val="1"/>
        <c:lblAlgn val="ctr"/>
        <c:lblOffset val="100"/>
        <c:noMultiLvlLbl val="0"/>
      </c:catAx>
      <c:valAx>
        <c:axId val="439881600"/>
        <c:scaling>
          <c:orientation val="minMax"/>
          <c:max val="4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569776235596E-2"/>
              <c:y val="0.4393964308678283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8072"/>
        <c:crosses val="autoZero"/>
        <c:crossBetween val="between"/>
      </c:valAx>
    </c:plotArea>
    <c:legend>
      <c:legendPos val="r"/>
      <c:layout>
        <c:manualLayout>
          <c:xMode val="edge"/>
          <c:yMode val="edge"/>
          <c:x val="0.91384314248854481"/>
          <c:y val="0.41365546174198103"/>
          <c:w val="7.2034046591633705E-2"/>
          <c:h val="0.23694821279870132"/>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36663</xdr:colOff>
      <xdr:row>0</xdr:row>
      <xdr:rowOff>69851</xdr:rowOff>
    </xdr:from>
    <xdr:to>
      <xdr:col>11</xdr:col>
      <xdr:colOff>212515</xdr:colOff>
      <xdr:row>61</xdr:row>
      <xdr:rowOff>133351</xdr:rowOff>
    </xdr:to>
    <xdr:pic>
      <xdr:nvPicPr>
        <xdr:cNvPr id="4" name="Picture 3">
          <a:extLst>
            <a:ext uri="{FF2B5EF4-FFF2-40B4-BE49-F238E27FC236}">
              <a16:creationId xmlns:a16="http://schemas.microsoft.com/office/drawing/2014/main" id="{37A1CA7F-B352-4EC3-B81C-F7F069CDD0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663" y="69851"/>
          <a:ext cx="7300552" cy="10115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516467</xdr:colOff>
      <xdr:row>0</xdr:row>
      <xdr:rowOff>94456</xdr:rowOff>
    </xdr:from>
    <xdr:to>
      <xdr:col>12</xdr:col>
      <xdr:colOff>109717</xdr:colOff>
      <xdr:row>61</xdr:row>
      <xdr:rowOff>59266</xdr:rowOff>
    </xdr:to>
    <xdr:pic>
      <xdr:nvPicPr>
        <xdr:cNvPr id="4" name="Picture 3">
          <a:extLst>
            <a:ext uri="{FF2B5EF4-FFF2-40B4-BE49-F238E27FC236}">
              <a16:creationId xmlns:a16="http://schemas.microsoft.com/office/drawing/2014/main" id="{09779E65-8629-4A8E-A1CA-2147BAC64C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6467" y="94456"/>
          <a:ext cx="7272517" cy="101417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15875</xdr:colOff>
      <xdr:row>27</xdr:row>
      <xdr:rowOff>9525</xdr:rowOff>
    </xdr:from>
    <xdr:to>
      <xdr:col>18</xdr:col>
      <xdr:colOff>25400</xdr:colOff>
      <xdr:row>52</xdr:row>
      <xdr:rowOff>38101</xdr:rowOff>
    </xdr:to>
    <xdr:graphicFrame macro="">
      <xdr:nvGraphicFramePr>
        <xdr:cNvPr id="2" name="Chart 2">
          <a:extLst>
            <a:ext uri="{FF2B5EF4-FFF2-40B4-BE49-F238E27FC236}">
              <a16:creationId xmlns:a16="http://schemas.microsoft.com/office/drawing/2014/main" id="{6A108FC0-A62B-4899-8E73-EB9B52BA2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20</xdr:row>
      <xdr:rowOff>1</xdr:rowOff>
    </xdr:from>
    <xdr:to>
      <xdr:col>18</xdr:col>
      <xdr:colOff>25400</xdr:colOff>
      <xdr:row>37</xdr:row>
      <xdr:rowOff>0</xdr:rowOff>
    </xdr:to>
    <xdr:graphicFrame macro="">
      <xdr:nvGraphicFramePr>
        <xdr:cNvPr id="2" name="Chart 2">
          <a:extLst>
            <a:ext uri="{FF2B5EF4-FFF2-40B4-BE49-F238E27FC236}">
              <a16:creationId xmlns:a16="http://schemas.microsoft.com/office/drawing/2014/main" id="{4770CC81-F2BD-4D00-9C33-02DB94036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382194</xdr:colOff>
      <xdr:row>1</xdr:row>
      <xdr:rowOff>94011</xdr:rowOff>
    </xdr:from>
    <xdr:to>
      <xdr:col>20</xdr:col>
      <xdr:colOff>204532</xdr:colOff>
      <xdr:row>19</xdr:row>
      <xdr:rowOff>179628</xdr:rowOff>
    </xdr:to>
    <xdr:graphicFrame macro="">
      <xdr:nvGraphicFramePr>
        <xdr:cNvPr id="2" name="Chart 1">
          <a:extLst>
            <a:ext uri="{FF2B5EF4-FFF2-40B4-BE49-F238E27FC236}">
              <a16:creationId xmlns:a16="http://schemas.microsoft.com/office/drawing/2014/main" id="{45E66075-109A-43D4-AE35-4DC1D48F22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385784</xdr:colOff>
      <xdr:row>20</xdr:row>
      <xdr:rowOff>73721</xdr:rowOff>
    </xdr:from>
    <xdr:to>
      <xdr:col>20</xdr:col>
      <xdr:colOff>208122</xdr:colOff>
      <xdr:row>39</xdr:row>
      <xdr:rowOff>122228</xdr:rowOff>
    </xdr:to>
    <xdr:graphicFrame macro="">
      <xdr:nvGraphicFramePr>
        <xdr:cNvPr id="3" name="Chart 3">
          <a:extLst>
            <a:ext uri="{FF2B5EF4-FFF2-40B4-BE49-F238E27FC236}">
              <a16:creationId xmlns:a16="http://schemas.microsoft.com/office/drawing/2014/main" id="{640E34F0-1391-427F-92A9-0A2E3C8BD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375759</xdr:colOff>
      <xdr:row>39</xdr:row>
      <xdr:rowOff>201180</xdr:rowOff>
    </xdr:from>
    <xdr:to>
      <xdr:col>20</xdr:col>
      <xdr:colOff>198097</xdr:colOff>
      <xdr:row>59</xdr:row>
      <xdr:rowOff>39394</xdr:rowOff>
    </xdr:to>
    <xdr:graphicFrame macro="">
      <xdr:nvGraphicFramePr>
        <xdr:cNvPr id="4" name="Chart 4">
          <a:extLst>
            <a:ext uri="{FF2B5EF4-FFF2-40B4-BE49-F238E27FC236}">
              <a16:creationId xmlns:a16="http://schemas.microsoft.com/office/drawing/2014/main" id="{5F27E4F9-AB84-42F1-9604-71DD574AB1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rv/jcm/parking/bury/Bury%20TC/disabled_on_cps_july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rv/eddie/Proc/Procnow/proc_06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S/HFAS/Projects/0123-00%20District%20Reports/DistRep2019/Wigan/Manual%20Key%20Centre/wigan19-20%20working%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s"/>
      <sheetName val="Castle Leisure Centre"/>
      <sheetName val="Parsons Ln"/>
      <sheetName val="The Market"/>
      <sheetName val="The Rock"/>
      <sheetName val="Arrival by Duration"/>
      <sheetName val="Arrival by Departure"/>
      <sheetName val="Number Parked by Time of Day"/>
      <sheetName val="Factored £ Lost"/>
      <sheetName val="Actual Lost £"/>
      <sheetName val="datasheet"/>
      <sheetName val="datasheet (2)"/>
    </sheetNames>
    <sheetDataSet>
      <sheetData sheetId="0">
        <row r="2">
          <cell r="A2" t="str">
            <v>casfri</v>
          </cell>
          <cell r="B2" t="str">
            <v>Castle Leisure Centre</v>
          </cell>
          <cell r="C2" t="str">
            <v>Friday 2 July 04</v>
          </cell>
        </row>
        <row r="3">
          <cell r="A3" t="str">
            <v>cassat</v>
          </cell>
          <cell r="B3" t="str">
            <v>Castle Leisure Centre</v>
          </cell>
          <cell r="C3" t="str">
            <v>Saturday 3 July 04</v>
          </cell>
        </row>
        <row r="4">
          <cell r="A4" t="str">
            <v>casthu</v>
          </cell>
          <cell r="B4" t="str">
            <v>Castle Leisure Centre</v>
          </cell>
          <cell r="C4" t="str">
            <v>Thursday 1 July 04</v>
          </cell>
        </row>
        <row r="5">
          <cell r="A5" t="str">
            <v>mfri</v>
          </cell>
          <cell r="B5" t="str">
            <v>The Market</v>
          </cell>
          <cell r="C5" t="str">
            <v>Friday 2 July 04</v>
          </cell>
        </row>
        <row r="6">
          <cell r="A6" t="str">
            <v>msat</v>
          </cell>
          <cell r="B6" t="str">
            <v>The Market</v>
          </cell>
          <cell r="C6" t="str">
            <v>Saturday 3 July 04</v>
          </cell>
        </row>
        <row r="7">
          <cell r="A7" t="str">
            <v>mthu</v>
          </cell>
          <cell r="B7" t="str">
            <v>The Market</v>
          </cell>
          <cell r="C7" t="str">
            <v>Thursday 1 July 04</v>
          </cell>
        </row>
        <row r="8">
          <cell r="A8" t="str">
            <v>parfri</v>
          </cell>
          <cell r="B8" t="str">
            <v>Parsons Lane</v>
          </cell>
          <cell r="C8" t="str">
            <v>Friday 2 July 04</v>
          </cell>
        </row>
        <row r="9">
          <cell r="A9" t="str">
            <v>parsat</v>
          </cell>
          <cell r="B9" t="str">
            <v>Parsons Lane</v>
          </cell>
          <cell r="C9" t="str">
            <v>Saturday 3 July 04</v>
          </cell>
        </row>
        <row r="10">
          <cell r="A10" t="str">
            <v>parthu</v>
          </cell>
          <cell r="B10" t="str">
            <v>Parsons Lane</v>
          </cell>
          <cell r="C10" t="str">
            <v>Thursday 1 July 04</v>
          </cell>
        </row>
        <row r="11">
          <cell r="A11" t="str">
            <v>rocfri</v>
          </cell>
          <cell r="B11" t="str">
            <v>The Rock</v>
          </cell>
          <cell r="C11" t="str">
            <v>Friday 2 July 04</v>
          </cell>
        </row>
        <row r="12">
          <cell r="A12" t="str">
            <v>rocsat</v>
          </cell>
          <cell r="B12" t="str">
            <v>The Rock</v>
          </cell>
          <cell r="C12" t="str">
            <v>Saturday 3 July 04</v>
          </cell>
        </row>
        <row r="13">
          <cell r="A13" t="str">
            <v>rocthu</v>
          </cell>
          <cell r="B13" t="str">
            <v>The Rock</v>
          </cell>
          <cell r="C13" t="str">
            <v>Thursday 1 July 04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klst "/>
      <sheetName val="b "/>
      <sheetName val="P"/>
      <sheetName val="P Ord"/>
      <sheetName val="L ord"/>
      <sheetName val="T Ord"/>
      <sheetName val="R ord"/>
      <sheetName val="R"/>
      <sheetName val="R (2)"/>
      <sheetName val="Rail data"/>
      <sheetName val="Beat Ord"/>
      <sheetName val="BusHead"/>
      <sheetName val="Bus Pass"/>
      <sheetName val="QL"/>
      <sheetName val="1"/>
      <sheetName val="2"/>
      <sheetName val="3"/>
      <sheetName val="4"/>
      <sheetName val="5"/>
      <sheetName val="6"/>
      <sheetName val="7"/>
      <sheetName val="8"/>
      <sheetName val="9"/>
      <sheetName val="10"/>
      <sheetName val="11"/>
      <sheetName val="12"/>
      <sheetName val="halinv"/>
      <sheetName val="031205"/>
      <sheetName val="apt"/>
      <sheetName val="m"/>
      <sheetName val="w"/>
      <sheetName val="dec"/>
      <sheetName val="Sheet5"/>
      <sheetName val="Sheet1"/>
      <sheetName val="Sheet2"/>
      <sheetName val="Sheet3"/>
      <sheetName val="Sheet4"/>
      <sheetName val="genpur"/>
      <sheetName val="Sheet6"/>
      <sheetName val="bkstst"/>
      <sheetName val="pedestrian_raw_data"/>
      <sheetName val="T Ord (2)"/>
      <sheetName val="Car Occ"/>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 Centre Notes"/>
      <sheetName val="Wigan &amp; RP Summary"/>
      <sheetName val="Wigan Report Tables 2020"/>
      <sheetName val="busocc by period 2020"/>
      <sheetName val="bus alightbyperiod20"/>
      <sheetName val="carocc2020"/>
      <sheetName val="car raw 2020"/>
      <sheetName val="Robin Park Report Tables 2020"/>
      <sheetName val="buscomments20"/>
      <sheetName val="rpped2020"/>
      <sheetName val="rpcyc2020"/>
      <sheetName val="RPcarocc2020"/>
      <sheetName val="Tabulation Checks (RobPk20)"/>
      <sheetName val="Data (RobPk20)"/>
      <sheetName val="ped raw2020"/>
      <sheetName val="wigrail2020"/>
      <sheetName val="wigped2020"/>
      <sheetName val="wigcyc2020"/>
      <sheetName val="bus raw 2020"/>
      <sheetName val="busocc by period 2019"/>
      <sheetName val="carocc2019"/>
      <sheetName val="bus raw 2019"/>
      <sheetName val="car raw 2019"/>
      <sheetName val="wigrail2019"/>
      <sheetName val="Robin Park Report Tables 2019"/>
      <sheetName val="wigcyc2019"/>
      <sheetName val="rpped2019"/>
      <sheetName val="RPcarocc2019"/>
      <sheetName val="wigped2019"/>
      <sheetName val="bus alightbyperiod19"/>
      <sheetName val="bus alight 2019"/>
      <sheetName val="bus service 2019"/>
      <sheetName val="ped raw2019"/>
      <sheetName val="rpcyc2019"/>
      <sheetName val="85001"/>
      <sheetName val="85002"/>
      <sheetName val="85003"/>
      <sheetName val="85004"/>
      <sheetName val="85005"/>
      <sheetName val="85006"/>
      <sheetName val="85007"/>
      <sheetName val="85008"/>
      <sheetName val="85009"/>
      <sheetName val="85010"/>
      <sheetName val="85011"/>
      <sheetName val="85012"/>
      <sheetName val="85013"/>
      <sheetName val="85016"/>
      <sheetName val="85018"/>
      <sheetName val="85019"/>
      <sheetName val="85023"/>
      <sheetName val="Plan 85023 ABC"/>
      <sheetName val="8502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282FD-D08C-4824-BFBB-FF2D057A78D8}">
  <sheetPr>
    <pageSetUpPr fitToPage="1"/>
  </sheetPr>
  <dimension ref="A1:L30"/>
  <sheetViews>
    <sheetView tabSelected="1" zoomScaleNormal="100" workbookViewId="0">
      <selection activeCell="A13" sqref="A13:L16"/>
    </sheetView>
  </sheetViews>
  <sheetFormatPr defaultColWidth="9.1796875" defaultRowHeight="12.5" x14ac:dyDescent="0.25"/>
  <cols>
    <col min="1" max="8" width="9.1796875" style="271"/>
    <col min="9" max="9" width="9" style="271" customWidth="1"/>
    <col min="10" max="11" width="9.1796875" style="271" hidden="1" customWidth="1"/>
    <col min="12" max="16384" width="9.1796875" style="271"/>
  </cols>
  <sheetData>
    <row r="1" spans="1:12" ht="13" x14ac:dyDescent="0.3">
      <c r="A1" s="269" t="s">
        <v>0</v>
      </c>
      <c r="B1" s="270"/>
      <c r="C1" s="270"/>
      <c r="D1" s="270"/>
      <c r="E1" s="270"/>
      <c r="F1" s="270"/>
      <c r="G1" s="270"/>
      <c r="H1" s="270"/>
      <c r="I1" s="270"/>
      <c r="J1" s="270"/>
      <c r="K1" s="270"/>
    </row>
    <row r="2" spans="1:12" ht="90" customHeight="1" x14ac:dyDescent="0.3">
      <c r="A2" s="285" t="s">
        <v>1</v>
      </c>
      <c r="B2" s="286"/>
      <c r="C2" s="286"/>
      <c r="D2" s="286"/>
      <c r="E2" s="286"/>
      <c r="F2" s="286"/>
      <c r="G2" s="286"/>
      <c r="H2" s="286"/>
      <c r="I2" s="286"/>
      <c r="J2" s="286"/>
      <c r="K2" s="286"/>
    </row>
    <row r="3" spans="1:12" ht="16.5" customHeight="1" x14ac:dyDescent="0.3">
      <c r="A3" s="285" t="s">
        <v>2</v>
      </c>
      <c r="B3" s="286"/>
      <c r="C3" s="286"/>
      <c r="D3" s="286"/>
      <c r="E3" s="286"/>
      <c r="F3" s="286"/>
      <c r="G3" s="286"/>
      <c r="H3" s="286"/>
      <c r="I3" s="286"/>
      <c r="J3" s="286"/>
      <c r="K3" s="286"/>
    </row>
    <row r="4" spans="1:12" ht="84" customHeight="1" x14ac:dyDescent="0.3">
      <c r="A4" s="285" t="s">
        <v>3</v>
      </c>
      <c r="B4" s="286"/>
      <c r="C4" s="286"/>
      <c r="D4" s="286"/>
      <c r="E4" s="286"/>
      <c r="F4" s="286"/>
      <c r="G4" s="286"/>
      <c r="H4" s="286"/>
      <c r="I4" s="286"/>
      <c r="J4" s="286"/>
      <c r="K4" s="286"/>
    </row>
    <row r="5" spans="1:12" ht="58.5" customHeight="1" x14ac:dyDescent="0.35">
      <c r="A5" s="287" t="s">
        <v>4</v>
      </c>
      <c r="B5" s="288"/>
      <c r="C5" s="288"/>
      <c r="D5" s="288"/>
      <c r="E5" s="288"/>
      <c r="F5" s="288"/>
      <c r="G5" s="288"/>
      <c r="H5" s="288"/>
      <c r="I5" s="288"/>
      <c r="J5" s="288"/>
      <c r="K5" s="288"/>
    </row>
    <row r="6" spans="1:12" ht="30" customHeight="1" x14ac:dyDescent="0.35">
      <c r="A6" s="287" t="s">
        <v>5</v>
      </c>
      <c r="B6" s="288"/>
      <c r="C6" s="288"/>
      <c r="D6" s="288"/>
      <c r="E6" s="288"/>
      <c r="F6" s="288"/>
      <c r="G6" s="288"/>
      <c r="H6" s="288"/>
      <c r="I6" s="288"/>
      <c r="J6" s="288"/>
      <c r="K6" s="288"/>
    </row>
    <row r="8" spans="1:12" ht="13" x14ac:dyDescent="0.3">
      <c r="A8" s="269" t="s">
        <v>114</v>
      </c>
    </row>
    <row r="9" spans="1:12" ht="12.75" customHeight="1" x14ac:dyDescent="0.25">
      <c r="A9" s="289" t="s">
        <v>115</v>
      </c>
      <c r="B9" s="278"/>
      <c r="C9" s="278"/>
      <c r="D9" s="278"/>
      <c r="E9" s="278"/>
      <c r="F9" s="278"/>
      <c r="G9" s="278"/>
      <c r="H9" s="278"/>
      <c r="I9" s="278"/>
      <c r="J9" s="278"/>
      <c r="K9" s="278"/>
      <c r="L9" s="278"/>
    </row>
    <row r="10" spans="1:12" x14ac:dyDescent="0.25">
      <c r="A10" s="278"/>
      <c r="B10" s="278"/>
      <c r="C10" s="278"/>
      <c r="D10" s="278"/>
      <c r="E10" s="278"/>
      <c r="F10" s="278"/>
      <c r="G10" s="278"/>
      <c r="H10" s="278"/>
      <c r="I10" s="278"/>
      <c r="J10" s="278"/>
      <c r="K10" s="278"/>
      <c r="L10" s="278"/>
    </row>
    <row r="11" spans="1:12" ht="13" thickBot="1" x14ac:dyDescent="0.3">
      <c r="A11" s="278"/>
      <c r="B11" s="278"/>
      <c r="C11" s="278"/>
      <c r="D11" s="278"/>
      <c r="E11" s="278"/>
      <c r="F11" s="278"/>
      <c r="G11" s="278"/>
      <c r="H11" s="278"/>
      <c r="I11" s="278"/>
      <c r="J11" s="278"/>
      <c r="K11" s="278"/>
      <c r="L11" s="278"/>
    </row>
    <row r="12" spans="1:12" ht="13" x14ac:dyDescent="0.3">
      <c r="A12" s="272" t="s">
        <v>116</v>
      </c>
      <c r="B12" s="273"/>
      <c r="C12" s="273"/>
      <c r="D12" s="273"/>
      <c r="E12" s="273"/>
      <c r="F12" s="273"/>
      <c r="G12" s="273"/>
      <c r="H12" s="273"/>
      <c r="I12" s="273"/>
      <c r="J12" s="274"/>
      <c r="K12" s="274"/>
      <c r="L12" s="275"/>
    </row>
    <row r="13" spans="1:12" x14ac:dyDescent="0.25">
      <c r="A13" s="277" t="s">
        <v>121</v>
      </c>
      <c r="B13" s="278"/>
      <c r="C13" s="278"/>
      <c r="D13" s="278"/>
      <c r="E13" s="278"/>
      <c r="F13" s="278"/>
      <c r="G13" s="278"/>
      <c r="H13" s="278"/>
      <c r="I13" s="278"/>
      <c r="J13" s="278"/>
      <c r="K13" s="278"/>
      <c r="L13" s="279"/>
    </row>
    <row r="14" spans="1:12" x14ac:dyDescent="0.25">
      <c r="A14" s="280"/>
      <c r="B14" s="278"/>
      <c r="C14" s="278"/>
      <c r="D14" s="278"/>
      <c r="E14" s="278"/>
      <c r="F14" s="278"/>
      <c r="G14" s="278"/>
      <c r="H14" s="278"/>
      <c r="I14" s="278"/>
      <c r="J14" s="278"/>
      <c r="K14" s="278"/>
      <c r="L14" s="279"/>
    </row>
    <row r="15" spans="1:12" x14ac:dyDescent="0.25">
      <c r="A15" s="280"/>
      <c r="B15" s="278"/>
      <c r="C15" s="278"/>
      <c r="D15" s="278"/>
      <c r="E15" s="278"/>
      <c r="F15" s="278"/>
      <c r="G15" s="278"/>
      <c r="H15" s="278"/>
      <c r="I15" s="278"/>
      <c r="J15" s="278"/>
      <c r="K15" s="278"/>
      <c r="L15" s="279"/>
    </row>
    <row r="16" spans="1:12" x14ac:dyDescent="0.25">
      <c r="A16" s="280"/>
      <c r="B16" s="278"/>
      <c r="C16" s="278"/>
      <c r="D16" s="278"/>
      <c r="E16" s="278"/>
      <c r="F16" s="278"/>
      <c r="G16" s="278"/>
      <c r="H16" s="278"/>
      <c r="I16" s="278"/>
      <c r="J16" s="278"/>
      <c r="K16" s="278"/>
      <c r="L16" s="279"/>
    </row>
    <row r="17" spans="1:12" ht="12.5" customHeight="1" x14ac:dyDescent="0.25">
      <c r="A17" s="277" t="s">
        <v>117</v>
      </c>
      <c r="B17" s="278"/>
      <c r="C17" s="278"/>
      <c r="D17" s="278"/>
      <c r="E17" s="278"/>
      <c r="F17" s="278"/>
      <c r="G17" s="278"/>
      <c r="H17" s="278"/>
      <c r="I17" s="278"/>
      <c r="J17" s="278"/>
      <c r="K17" s="278"/>
      <c r="L17" s="279"/>
    </row>
    <row r="18" spans="1:12" x14ac:dyDescent="0.25">
      <c r="A18" s="280"/>
      <c r="B18" s="278"/>
      <c r="C18" s="278"/>
      <c r="D18" s="278"/>
      <c r="E18" s="278"/>
      <c r="F18" s="278"/>
      <c r="G18" s="278"/>
      <c r="H18" s="278"/>
      <c r="I18" s="278"/>
      <c r="J18" s="278"/>
      <c r="K18" s="278"/>
      <c r="L18" s="279"/>
    </row>
    <row r="19" spans="1:12" x14ac:dyDescent="0.25">
      <c r="A19" s="280"/>
      <c r="B19" s="278"/>
      <c r="C19" s="278"/>
      <c r="D19" s="278"/>
      <c r="E19" s="278"/>
      <c r="F19" s="278"/>
      <c r="G19" s="278"/>
      <c r="H19" s="278"/>
      <c r="I19" s="278"/>
      <c r="J19" s="278"/>
      <c r="K19" s="278"/>
      <c r="L19" s="279"/>
    </row>
    <row r="20" spans="1:12" x14ac:dyDescent="0.25">
      <c r="A20" s="280"/>
      <c r="B20" s="278"/>
      <c r="C20" s="278"/>
      <c r="D20" s="278"/>
      <c r="E20" s="278"/>
      <c r="F20" s="278"/>
      <c r="G20" s="278"/>
      <c r="H20" s="278"/>
      <c r="I20" s="278"/>
      <c r="J20" s="278"/>
      <c r="K20" s="278"/>
      <c r="L20" s="279"/>
    </row>
    <row r="21" spans="1:12" ht="13" thickBot="1" x14ac:dyDescent="0.3">
      <c r="A21" s="281"/>
      <c r="B21" s="282"/>
      <c r="C21" s="282"/>
      <c r="D21" s="282"/>
      <c r="E21" s="282"/>
      <c r="F21" s="282"/>
      <c r="G21" s="282"/>
      <c r="H21" s="282"/>
      <c r="I21" s="282"/>
      <c r="J21" s="282"/>
      <c r="K21" s="282"/>
      <c r="L21" s="283"/>
    </row>
    <row r="22" spans="1:12" ht="13" x14ac:dyDescent="0.3">
      <c r="A22" s="272" t="s">
        <v>118</v>
      </c>
      <c r="B22" s="276"/>
      <c r="C22" s="276"/>
      <c r="D22" s="276"/>
      <c r="E22" s="276"/>
      <c r="F22" s="276"/>
      <c r="G22" s="276"/>
      <c r="H22" s="276"/>
      <c r="I22" s="276"/>
    </row>
    <row r="23" spans="1:12" x14ac:dyDescent="0.25">
      <c r="A23" s="284" t="s">
        <v>119</v>
      </c>
      <c r="B23" s="278"/>
      <c r="C23" s="278"/>
      <c r="D23" s="278"/>
      <c r="E23" s="278"/>
      <c r="F23" s="278"/>
      <c r="G23" s="278"/>
      <c r="H23" s="278"/>
      <c r="I23" s="278"/>
      <c r="J23" s="278"/>
      <c r="K23" s="278"/>
      <c r="L23" s="278"/>
    </row>
    <row r="24" spans="1:12" x14ac:dyDescent="0.25">
      <c r="A24" s="278"/>
      <c r="B24" s="278"/>
      <c r="C24" s="278"/>
      <c r="D24" s="278"/>
      <c r="E24" s="278"/>
      <c r="F24" s="278"/>
      <c r="G24" s="278"/>
      <c r="H24" s="278"/>
      <c r="I24" s="278"/>
      <c r="J24" s="278"/>
      <c r="K24" s="278"/>
      <c r="L24" s="278"/>
    </row>
    <row r="25" spans="1:12" x14ac:dyDescent="0.25">
      <c r="A25" s="278"/>
      <c r="B25" s="278"/>
      <c r="C25" s="278"/>
      <c r="D25" s="278"/>
      <c r="E25" s="278"/>
      <c r="F25" s="278"/>
      <c r="G25" s="278"/>
      <c r="H25" s="278"/>
      <c r="I25" s="278"/>
      <c r="J25" s="278"/>
      <c r="K25" s="278"/>
      <c r="L25" s="278"/>
    </row>
    <row r="26" spans="1:12" x14ac:dyDescent="0.25">
      <c r="A26" s="278"/>
      <c r="B26" s="278"/>
      <c r="C26" s="278"/>
      <c r="D26" s="278"/>
      <c r="E26" s="278"/>
      <c r="F26" s="278"/>
      <c r="G26" s="278"/>
      <c r="H26" s="278"/>
      <c r="I26" s="278"/>
      <c r="J26" s="278"/>
      <c r="K26" s="278"/>
      <c r="L26" s="278"/>
    </row>
    <row r="27" spans="1:12" x14ac:dyDescent="0.25">
      <c r="A27" s="278"/>
      <c r="B27" s="278"/>
      <c r="C27" s="278"/>
      <c r="D27" s="278"/>
      <c r="E27" s="278"/>
      <c r="F27" s="278"/>
      <c r="G27" s="278"/>
      <c r="H27" s="278"/>
      <c r="I27" s="278"/>
      <c r="J27" s="278"/>
      <c r="K27" s="278"/>
      <c r="L27" s="278"/>
    </row>
    <row r="28" spans="1:12" x14ac:dyDescent="0.25">
      <c r="A28" s="284" t="s">
        <v>120</v>
      </c>
      <c r="B28" s="278"/>
      <c r="C28" s="278"/>
      <c r="D28" s="278"/>
      <c r="E28" s="278"/>
      <c r="F28" s="278"/>
      <c r="G28" s="278"/>
      <c r="H28" s="278"/>
      <c r="I28" s="278"/>
      <c r="J28" s="278"/>
      <c r="K28" s="278"/>
      <c r="L28" s="278"/>
    </row>
    <row r="29" spans="1:12" x14ac:dyDescent="0.25">
      <c r="A29" s="278"/>
      <c r="B29" s="278"/>
      <c r="C29" s="278"/>
      <c r="D29" s="278"/>
      <c r="E29" s="278"/>
      <c r="F29" s="278"/>
      <c r="G29" s="278"/>
      <c r="H29" s="278"/>
      <c r="I29" s="278"/>
      <c r="J29" s="278"/>
      <c r="K29" s="278"/>
      <c r="L29" s="278"/>
    </row>
    <row r="30" spans="1:12" x14ac:dyDescent="0.25">
      <c r="A30" s="278"/>
      <c r="B30" s="278"/>
      <c r="C30" s="278"/>
      <c r="D30" s="278"/>
      <c r="E30" s="278"/>
      <c r="F30" s="278"/>
      <c r="G30" s="278"/>
      <c r="H30" s="278"/>
      <c r="I30" s="278"/>
      <c r="J30" s="278"/>
      <c r="K30" s="278"/>
      <c r="L30" s="278"/>
    </row>
  </sheetData>
  <mergeCells count="10">
    <mergeCell ref="A13:L16"/>
    <mergeCell ref="A17:L21"/>
    <mergeCell ref="A23:L27"/>
    <mergeCell ref="A28:L30"/>
    <mergeCell ref="A2:K2"/>
    <mergeCell ref="A3:K3"/>
    <mergeCell ref="A4:K4"/>
    <mergeCell ref="A5:K5"/>
    <mergeCell ref="A6:K6"/>
    <mergeCell ref="A9:L11"/>
  </mergeCells>
  <pageMargins left="0.70866141732283472" right="0.70866141732283472" top="0.74803149606299213" bottom="0.74803149606299213" header="0.31496062992125984" footer="0.31496062992125984"/>
  <pageSetup paperSize="9" scale="96" orientation="portrait" r:id="rId1"/>
  <headerFooter>
    <oddHeader>&amp;C&amp;"Calibri,Regular"&amp;13SRAD Report No.2047 Transport Statistics Wigan 2019</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AE1A8-01D7-4469-88FE-6A9BDD211C7F}">
  <sheetPr>
    <pageSetUpPr fitToPage="1"/>
  </sheetPr>
  <dimension ref="A1:R76"/>
  <sheetViews>
    <sheetView topLeftCell="A33" zoomScale="75" zoomScaleNormal="75" zoomScalePageLayoutView="75" workbookViewId="0">
      <selection activeCell="C27" sqref="C27"/>
    </sheetView>
  </sheetViews>
  <sheetFormatPr defaultColWidth="8.81640625" defaultRowHeight="14.5" x14ac:dyDescent="0.35"/>
  <cols>
    <col min="1" max="1" width="13.81640625" style="16" customWidth="1"/>
    <col min="2" max="2" width="13" style="16" customWidth="1"/>
    <col min="3" max="3" width="10" style="16" customWidth="1"/>
    <col min="4" max="4" width="10.1796875" style="16" customWidth="1"/>
    <col min="5" max="5" width="10" style="16" customWidth="1"/>
    <col min="6" max="6" width="11" style="16" customWidth="1"/>
    <col min="7" max="8" width="10.54296875" style="16" customWidth="1"/>
    <col min="9" max="9" width="10" style="16" customWidth="1"/>
    <col min="10" max="10" width="17.453125" style="16" customWidth="1"/>
    <col min="11" max="11" width="14" style="16" customWidth="1"/>
    <col min="12" max="16384" width="8.81640625" style="16"/>
  </cols>
  <sheetData>
    <row r="1" spans="1:18" ht="16.5" customHeight="1" thickTop="1" thickBot="1" x14ac:dyDescent="0.4">
      <c r="A1" s="308" t="s">
        <v>76</v>
      </c>
      <c r="B1" s="309"/>
      <c r="C1" s="309"/>
      <c r="D1" s="309"/>
      <c r="E1" s="309"/>
      <c r="F1" s="309"/>
      <c r="G1" s="309"/>
      <c r="H1" s="309"/>
      <c r="I1" s="309"/>
      <c r="J1" s="309"/>
      <c r="K1" s="309"/>
      <c r="L1" s="309"/>
      <c r="M1" s="309"/>
      <c r="N1" s="309"/>
      <c r="O1" s="309"/>
      <c r="P1" s="309"/>
      <c r="Q1" s="309"/>
      <c r="R1" s="310"/>
    </row>
    <row r="2" spans="1:18" s="17" customFormat="1" ht="15" thickBot="1" x14ac:dyDescent="0.3">
      <c r="A2" s="82" t="s">
        <v>44</v>
      </c>
      <c r="B2" s="83" t="s">
        <v>45</v>
      </c>
      <c r="C2" s="84" t="s">
        <v>8</v>
      </c>
      <c r="D2" s="85" t="s">
        <v>46</v>
      </c>
      <c r="E2" s="84" t="s">
        <v>47</v>
      </c>
      <c r="F2" s="85" t="s">
        <v>11</v>
      </c>
      <c r="G2" s="84" t="s">
        <v>48</v>
      </c>
      <c r="H2" s="85" t="s">
        <v>49</v>
      </c>
      <c r="I2" s="86" t="s">
        <v>50</v>
      </c>
      <c r="J2" s="82" t="s">
        <v>44</v>
      </c>
      <c r="K2" s="83" t="s">
        <v>45</v>
      </c>
      <c r="L2" s="84" t="s">
        <v>8</v>
      </c>
      <c r="M2" s="85" t="s">
        <v>46</v>
      </c>
      <c r="N2" s="84" t="s">
        <v>47</v>
      </c>
      <c r="O2" s="85" t="s">
        <v>11</v>
      </c>
      <c r="P2" s="84" t="s">
        <v>48</v>
      </c>
      <c r="Q2" s="85" t="s">
        <v>49</v>
      </c>
      <c r="R2" s="86" t="s">
        <v>50</v>
      </c>
    </row>
    <row r="3" spans="1:18" x14ac:dyDescent="0.35">
      <c r="A3" s="311" t="s">
        <v>51</v>
      </c>
      <c r="B3" s="87">
        <v>1997</v>
      </c>
      <c r="C3" s="88">
        <v>2844</v>
      </c>
      <c r="D3" s="89">
        <v>286</v>
      </c>
      <c r="E3" s="88">
        <v>124</v>
      </c>
      <c r="F3" s="89">
        <v>231</v>
      </c>
      <c r="G3" s="88">
        <v>19</v>
      </c>
      <c r="H3" s="89">
        <v>42</v>
      </c>
      <c r="I3" s="90">
        <f>SUM(C3:H3)</f>
        <v>3546</v>
      </c>
      <c r="J3" s="315" t="s">
        <v>52</v>
      </c>
      <c r="K3" s="87">
        <v>1997</v>
      </c>
      <c r="L3" s="88">
        <v>3111</v>
      </c>
      <c r="M3" s="89">
        <v>284</v>
      </c>
      <c r="N3" s="88">
        <v>116</v>
      </c>
      <c r="O3" s="89">
        <v>300</v>
      </c>
      <c r="P3" s="88">
        <v>30</v>
      </c>
      <c r="Q3" s="89">
        <v>27</v>
      </c>
      <c r="R3" s="97">
        <f>SUM(L3:Q3)</f>
        <v>3868</v>
      </c>
    </row>
    <row r="4" spans="1:18" x14ac:dyDescent="0.35">
      <c r="A4" s="311"/>
      <c r="B4" s="87">
        <v>1998</v>
      </c>
      <c r="C4" s="88"/>
      <c r="D4" s="89"/>
      <c r="E4" s="88"/>
      <c r="F4" s="89"/>
      <c r="G4" s="88"/>
      <c r="H4" s="89"/>
      <c r="I4" s="89"/>
      <c r="J4" s="316"/>
      <c r="K4" s="87">
        <v>1998</v>
      </c>
      <c r="L4" s="88"/>
      <c r="M4" s="89"/>
      <c r="N4" s="88"/>
      <c r="O4" s="89"/>
      <c r="P4" s="88"/>
      <c r="Q4" s="89"/>
      <c r="R4" s="97"/>
    </row>
    <row r="5" spans="1:18" x14ac:dyDescent="0.35">
      <c r="A5" s="311"/>
      <c r="B5" s="87">
        <v>1999</v>
      </c>
      <c r="C5" s="88"/>
      <c r="D5" s="89"/>
      <c r="E5" s="88"/>
      <c r="F5" s="89"/>
      <c r="G5" s="88"/>
      <c r="H5" s="89"/>
      <c r="I5" s="89"/>
      <c r="J5" s="316"/>
      <c r="K5" s="87">
        <v>1999</v>
      </c>
      <c r="L5" s="88"/>
      <c r="M5" s="89"/>
      <c r="N5" s="88"/>
      <c r="O5" s="89"/>
      <c r="P5" s="88"/>
      <c r="Q5" s="89"/>
      <c r="R5" s="97"/>
    </row>
    <row r="6" spans="1:18" x14ac:dyDescent="0.35">
      <c r="A6" s="312"/>
      <c r="B6" s="91">
        <v>2000</v>
      </c>
      <c r="C6" s="92">
        <v>2575</v>
      </c>
      <c r="D6" s="93">
        <v>252</v>
      </c>
      <c r="E6" s="92">
        <v>56</v>
      </c>
      <c r="F6" s="93">
        <v>265</v>
      </c>
      <c r="G6" s="92">
        <v>15</v>
      </c>
      <c r="H6" s="93">
        <v>34</v>
      </c>
      <c r="I6" s="93">
        <f>SUM(C6:H6)</f>
        <v>3197</v>
      </c>
      <c r="J6" s="317"/>
      <c r="K6" s="91">
        <v>2000</v>
      </c>
      <c r="L6" s="92">
        <v>2568</v>
      </c>
      <c r="M6" s="93">
        <v>284</v>
      </c>
      <c r="N6" s="92">
        <v>63</v>
      </c>
      <c r="O6" s="93">
        <v>321</v>
      </c>
      <c r="P6" s="92">
        <v>17</v>
      </c>
      <c r="Q6" s="93">
        <v>19</v>
      </c>
      <c r="R6" s="98">
        <f>SUM(L6:Q6)</f>
        <v>3272</v>
      </c>
    </row>
    <row r="7" spans="1:18" x14ac:dyDescent="0.35">
      <c r="A7" s="312"/>
      <c r="B7" s="91">
        <v>2001</v>
      </c>
      <c r="C7" s="92"/>
      <c r="D7" s="93"/>
      <c r="E7" s="92"/>
      <c r="F7" s="93"/>
      <c r="G7" s="92"/>
      <c r="H7" s="93"/>
      <c r="I7" s="93"/>
      <c r="J7" s="317"/>
      <c r="K7" s="91">
        <v>2001</v>
      </c>
      <c r="L7" s="92"/>
      <c r="M7" s="93"/>
      <c r="N7" s="92"/>
      <c r="O7" s="93"/>
      <c r="P7" s="92"/>
      <c r="Q7" s="93"/>
      <c r="R7" s="98"/>
    </row>
    <row r="8" spans="1:18" x14ac:dyDescent="0.35">
      <c r="A8" s="312"/>
      <c r="B8" s="91">
        <v>2002</v>
      </c>
      <c r="C8" s="92"/>
      <c r="D8" s="93"/>
      <c r="E8" s="92"/>
      <c r="F8" s="93"/>
      <c r="G8" s="92"/>
      <c r="H8" s="93"/>
      <c r="I8" s="93"/>
      <c r="J8" s="317"/>
      <c r="K8" s="91">
        <v>2002</v>
      </c>
      <c r="L8" s="92"/>
      <c r="M8" s="93"/>
      <c r="N8" s="92"/>
      <c r="O8" s="93"/>
      <c r="P8" s="92"/>
      <c r="Q8" s="93"/>
      <c r="R8" s="98"/>
    </row>
    <row r="9" spans="1:18" x14ac:dyDescent="0.35">
      <c r="A9" s="312"/>
      <c r="B9" s="91">
        <v>2003</v>
      </c>
      <c r="C9" s="92">
        <v>2877</v>
      </c>
      <c r="D9" s="93">
        <v>314</v>
      </c>
      <c r="E9" s="92">
        <v>74</v>
      </c>
      <c r="F9" s="93">
        <v>244</v>
      </c>
      <c r="G9" s="92">
        <v>15</v>
      </c>
      <c r="H9" s="93">
        <v>28</v>
      </c>
      <c r="I9" s="93">
        <f>SUM(C9:H9)</f>
        <v>3552</v>
      </c>
      <c r="J9" s="317"/>
      <c r="K9" s="91">
        <v>2003</v>
      </c>
      <c r="L9" s="92">
        <v>2767</v>
      </c>
      <c r="M9" s="93">
        <v>308</v>
      </c>
      <c r="N9" s="92">
        <v>49</v>
      </c>
      <c r="O9" s="93">
        <v>256</v>
      </c>
      <c r="P9" s="92">
        <v>19</v>
      </c>
      <c r="Q9" s="93">
        <v>19</v>
      </c>
      <c r="R9" s="98">
        <f>SUM(L9:Q9)</f>
        <v>3418</v>
      </c>
    </row>
    <row r="10" spans="1:18" x14ac:dyDescent="0.35">
      <c r="A10" s="312"/>
      <c r="B10" s="91">
        <v>2004</v>
      </c>
      <c r="C10" s="92"/>
      <c r="D10" s="93"/>
      <c r="E10" s="92"/>
      <c r="F10" s="93"/>
      <c r="G10" s="92"/>
      <c r="H10" s="93"/>
      <c r="I10" s="93"/>
      <c r="J10" s="317"/>
      <c r="K10" s="91">
        <v>2004</v>
      </c>
      <c r="L10" s="92"/>
      <c r="M10" s="93"/>
      <c r="N10" s="92"/>
      <c r="O10" s="93"/>
      <c r="P10" s="92"/>
      <c r="Q10" s="93"/>
      <c r="R10" s="98"/>
    </row>
    <row r="11" spans="1:18" x14ac:dyDescent="0.35">
      <c r="A11" s="312"/>
      <c r="B11" s="91">
        <v>2005</v>
      </c>
      <c r="C11" s="92"/>
      <c r="D11" s="93"/>
      <c r="E11" s="92"/>
      <c r="F11" s="93"/>
      <c r="G11" s="92"/>
      <c r="H11" s="93"/>
      <c r="I11" s="93"/>
      <c r="J11" s="317"/>
      <c r="K11" s="91">
        <v>2005</v>
      </c>
      <c r="L11" s="92"/>
      <c r="M11" s="93"/>
      <c r="N11" s="92"/>
      <c r="O11" s="93"/>
      <c r="P11" s="92"/>
      <c r="Q11" s="93"/>
      <c r="R11" s="98"/>
    </row>
    <row r="12" spans="1:18" x14ac:dyDescent="0.35">
      <c r="A12" s="312"/>
      <c r="B12" s="91">
        <v>2006</v>
      </c>
      <c r="C12" s="92">
        <v>2448</v>
      </c>
      <c r="D12" s="93">
        <v>320</v>
      </c>
      <c r="E12" s="92">
        <v>80</v>
      </c>
      <c r="F12" s="93">
        <v>184</v>
      </c>
      <c r="G12" s="92">
        <v>11</v>
      </c>
      <c r="H12" s="93">
        <v>25</v>
      </c>
      <c r="I12" s="93">
        <f>SUM(C12:H12)</f>
        <v>3068</v>
      </c>
      <c r="J12" s="317"/>
      <c r="K12" s="91">
        <v>2006</v>
      </c>
      <c r="L12" s="92">
        <v>2467</v>
      </c>
      <c r="M12" s="93">
        <v>316</v>
      </c>
      <c r="N12" s="92">
        <v>79</v>
      </c>
      <c r="O12" s="93">
        <v>216</v>
      </c>
      <c r="P12" s="92">
        <v>14</v>
      </c>
      <c r="Q12" s="93">
        <v>13</v>
      </c>
      <c r="R12" s="98">
        <f>SUM(L12:Q12)</f>
        <v>3105</v>
      </c>
    </row>
    <row r="13" spans="1:18" x14ac:dyDescent="0.35">
      <c r="A13" s="312"/>
      <c r="B13" s="91">
        <v>2007</v>
      </c>
      <c r="C13" s="92"/>
      <c r="D13" s="93"/>
      <c r="E13" s="92"/>
      <c r="F13" s="93"/>
      <c r="G13" s="92"/>
      <c r="H13" s="93"/>
      <c r="I13" s="93"/>
      <c r="J13" s="317"/>
      <c r="K13" s="91">
        <v>2007</v>
      </c>
      <c r="L13" s="92"/>
      <c r="M13" s="93"/>
      <c r="N13" s="92"/>
      <c r="O13" s="93"/>
      <c r="P13" s="92"/>
      <c r="Q13" s="93"/>
      <c r="R13" s="98"/>
    </row>
    <row r="14" spans="1:18" x14ac:dyDescent="0.35">
      <c r="A14" s="312"/>
      <c r="B14" s="91">
        <v>2008</v>
      </c>
      <c r="C14" s="92"/>
      <c r="D14" s="93"/>
      <c r="E14" s="92"/>
      <c r="F14" s="93"/>
      <c r="G14" s="92"/>
      <c r="H14" s="93"/>
      <c r="I14" s="93"/>
      <c r="J14" s="317"/>
      <c r="K14" s="91">
        <v>2008</v>
      </c>
      <c r="L14" s="92"/>
      <c r="M14" s="93"/>
      <c r="N14" s="92"/>
      <c r="O14" s="93"/>
      <c r="P14" s="92"/>
      <c r="Q14" s="93"/>
      <c r="R14" s="98"/>
    </row>
    <row r="15" spans="1:18" x14ac:dyDescent="0.35">
      <c r="A15" s="312"/>
      <c r="B15" s="91">
        <v>2009</v>
      </c>
      <c r="C15" s="92">
        <v>2501</v>
      </c>
      <c r="D15" s="93">
        <v>349</v>
      </c>
      <c r="E15" s="92">
        <v>62</v>
      </c>
      <c r="F15" s="93">
        <v>238</v>
      </c>
      <c r="G15" s="92">
        <v>18</v>
      </c>
      <c r="H15" s="93">
        <v>44</v>
      </c>
      <c r="I15" s="93">
        <f t="shared" ref="I15:I21" si="0">SUM(C15:H15)</f>
        <v>3212</v>
      </c>
      <c r="J15" s="317"/>
      <c r="K15" s="91">
        <v>2009</v>
      </c>
      <c r="L15" s="92">
        <v>2471</v>
      </c>
      <c r="M15" s="93">
        <v>275</v>
      </c>
      <c r="N15" s="92">
        <v>63</v>
      </c>
      <c r="O15" s="93">
        <v>250</v>
      </c>
      <c r="P15" s="92">
        <v>18</v>
      </c>
      <c r="Q15" s="93">
        <v>33</v>
      </c>
      <c r="R15" s="98">
        <f t="shared" ref="R15:R21" si="1">SUM(L15:Q15)</f>
        <v>3110</v>
      </c>
    </row>
    <row r="16" spans="1:18" x14ac:dyDescent="0.35">
      <c r="A16" s="312"/>
      <c r="B16" s="94">
        <v>2010</v>
      </c>
      <c r="C16" s="95">
        <v>2389</v>
      </c>
      <c r="D16" s="96">
        <v>276</v>
      </c>
      <c r="E16" s="95">
        <v>69</v>
      </c>
      <c r="F16" s="96">
        <v>201</v>
      </c>
      <c r="G16" s="95">
        <v>13</v>
      </c>
      <c r="H16" s="96">
        <v>42</v>
      </c>
      <c r="I16" s="93">
        <f t="shared" si="0"/>
        <v>2990</v>
      </c>
      <c r="J16" s="317"/>
      <c r="K16" s="94">
        <v>2010</v>
      </c>
      <c r="L16" s="95">
        <v>2300</v>
      </c>
      <c r="M16" s="96">
        <v>234</v>
      </c>
      <c r="N16" s="95">
        <v>79</v>
      </c>
      <c r="O16" s="96">
        <v>218</v>
      </c>
      <c r="P16" s="95">
        <v>12</v>
      </c>
      <c r="Q16" s="96">
        <v>30</v>
      </c>
      <c r="R16" s="98">
        <f t="shared" si="1"/>
        <v>2873</v>
      </c>
    </row>
    <row r="17" spans="1:18" x14ac:dyDescent="0.35">
      <c r="A17" s="313"/>
      <c r="B17" s="94">
        <v>2011</v>
      </c>
      <c r="C17" s="95">
        <v>2477</v>
      </c>
      <c r="D17" s="96">
        <v>305</v>
      </c>
      <c r="E17" s="95">
        <v>53</v>
      </c>
      <c r="F17" s="96">
        <v>234</v>
      </c>
      <c r="G17" s="95">
        <v>23</v>
      </c>
      <c r="H17" s="96">
        <v>44</v>
      </c>
      <c r="I17" s="93">
        <f t="shared" si="0"/>
        <v>3136</v>
      </c>
      <c r="J17" s="318"/>
      <c r="K17" s="94">
        <v>2011</v>
      </c>
      <c r="L17" s="95">
        <v>2340</v>
      </c>
      <c r="M17" s="96">
        <v>267</v>
      </c>
      <c r="N17" s="95">
        <v>36</v>
      </c>
      <c r="O17" s="96">
        <v>235</v>
      </c>
      <c r="P17" s="95">
        <v>16</v>
      </c>
      <c r="Q17" s="96">
        <v>37</v>
      </c>
      <c r="R17" s="98">
        <f t="shared" si="1"/>
        <v>2931</v>
      </c>
    </row>
    <row r="18" spans="1:18" x14ac:dyDescent="0.35">
      <c r="A18" s="313"/>
      <c r="B18" s="94">
        <v>2012</v>
      </c>
      <c r="C18" s="95">
        <v>2277</v>
      </c>
      <c r="D18" s="96">
        <v>282</v>
      </c>
      <c r="E18" s="95">
        <v>55</v>
      </c>
      <c r="F18" s="96">
        <v>200</v>
      </c>
      <c r="G18" s="95">
        <v>24</v>
      </c>
      <c r="H18" s="96">
        <v>53</v>
      </c>
      <c r="I18" s="93">
        <f t="shared" si="0"/>
        <v>2891</v>
      </c>
      <c r="J18" s="318"/>
      <c r="K18" s="94">
        <v>2012</v>
      </c>
      <c r="L18" s="95">
        <v>2260</v>
      </c>
      <c r="M18" s="96">
        <v>229</v>
      </c>
      <c r="N18" s="95">
        <v>46</v>
      </c>
      <c r="O18" s="96">
        <v>210</v>
      </c>
      <c r="P18" s="95">
        <v>15</v>
      </c>
      <c r="Q18" s="96">
        <v>26</v>
      </c>
      <c r="R18" s="98">
        <f t="shared" si="1"/>
        <v>2786</v>
      </c>
    </row>
    <row r="19" spans="1:18" x14ac:dyDescent="0.35">
      <c r="A19" s="313"/>
      <c r="B19" s="94">
        <v>2013</v>
      </c>
      <c r="C19" s="95">
        <v>2424</v>
      </c>
      <c r="D19" s="96">
        <v>252</v>
      </c>
      <c r="E19" s="95">
        <v>42</v>
      </c>
      <c r="F19" s="96">
        <v>204</v>
      </c>
      <c r="G19" s="95">
        <v>23</v>
      </c>
      <c r="H19" s="96">
        <v>55</v>
      </c>
      <c r="I19" s="93">
        <f t="shared" si="0"/>
        <v>3000</v>
      </c>
      <c r="J19" s="318"/>
      <c r="K19" s="94">
        <v>2013</v>
      </c>
      <c r="L19" s="95">
        <v>2181</v>
      </c>
      <c r="M19" s="96">
        <v>211</v>
      </c>
      <c r="N19" s="95">
        <v>46</v>
      </c>
      <c r="O19" s="96">
        <v>211</v>
      </c>
      <c r="P19" s="95">
        <v>11</v>
      </c>
      <c r="Q19" s="96">
        <v>47</v>
      </c>
      <c r="R19" s="98">
        <f t="shared" si="1"/>
        <v>2707</v>
      </c>
    </row>
    <row r="20" spans="1:18" x14ac:dyDescent="0.35">
      <c r="A20" s="313"/>
      <c r="B20" s="94">
        <v>2014</v>
      </c>
      <c r="C20" s="95">
        <v>2269</v>
      </c>
      <c r="D20" s="96">
        <v>236</v>
      </c>
      <c r="E20" s="95">
        <v>42</v>
      </c>
      <c r="F20" s="96">
        <v>227</v>
      </c>
      <c r="G20" s="95">
        <v>23</v>
      </c>
      <c r="H20" s="96">
        <v>57</v>
      </c>
      <c r="I20" s="93">
        <f t="shared" si="0"/>
        <v>2854</v>
      </c>
      <c r="J20" s="318"/>
      <c r="K20" s="94">
        <v>2014</v>
      </c>
      <c r="L20" s="95">
        <v>2221</v>
      </c>
      <c r="M20" s="96">
        <v>234</v>
      </c>
      <c r="N20" s="95">
        <v>46</v>
      </c>
      <c r="O20" s="96">
        <v>215</v>
      </c>
      <c r="P20" s="95">
        <v>17</v>
      </c>
      <c r="Q20" s="96">
        <v>41</v>
      </c>
      <c r="R20" s="98">
        <f t="shared" si="1"/>
        <v>2774</v>
      </c>
    </row>
    <row r="21" spans="1:18" x14ac:dyDescent="0.35">
      <c r="A21" s="313"/>
      <c r="B21" s="94">
        <v>2015</v>
      </c>
      <c r="C21" s="95">
        <v>2487</v>
      </c>
      <c r="D21" s="96">
        <v>295</v>
      </c>
      <c r="E21" s="95">
        <v>49</v>
      </c>
      <c r="F21" s="96">
        <v>210</v>
      </c>
      <c r="G21" s="95">
        <v>13</v>
      </c>
      <c r="H21" s="96">
        <v>41</v>
      </c>
      <c r="I21" s="93">
        <f t="shared" si="0"/>
        <v>3095</v>
      </c>
      <c r="J21" s="318"/>
      <c r="K21" s="94">
        <v>2015</v>
      </c>
      <c r="L21" s="95">
        <v>2269</v>
      </c>
      <c r="M21" s="96">
        <v>241</v>
      </c>
      <c r="N21" s="95">
        <v>62</v>
      </c>
      <c r="O21" s="96">
        <v>225</v>
      </c>
      <c r="P21" s="95">
        <v>10</v>
      </c>
      <c r="Q21" s="96">
        <v>25</v>
      </c>
      <c r="R21" s="98">
        <f t="shared" si="1"/>
        <v>2832</v>
      </c>
    </row>
    <row r="22" spans="1:18" x14ac:dyDescent="0.35">
      <c r="A22" s="313"/>
      <c r="B22" s="94">
        <v>2016</v>
      </c>
      <c r="C22" s="95">
        <v>2471</v>
      </c>
      <c r="D22" s="96">
        <v>249</v>
      </c>
      <c r="E22" s="95">
        <v>51</v>
      </c>
      <c r="F22" s="96">
        <v>233</v>
      </c>
      <c r="G22" s="95">
        <v>14</v>
      </c>
      <c r="H22" s="96">
        <v>45</v>
      </c>
      <c r="I22" s="93">
        <v>3063</v>
      </c>
      <c r="J22" s="318"/>
      <c r="K22" s="94">
        <v>2016</v>
      </c>
      <c r="L22" s="95">
        <v>2394</v>
      </c>
      <c r="M22" s="96">
        <v>229</v>
      </c>
      <c r="N22" s="95">
        <v>62</v>
      </c>
      <c r="O22" s="96">
        <v>224</v>
      </c>
      <c r="P22" s="95">
        <v>15</v>
      </c>
      <c r="Q22" s="96">
        <v>34</v>
      </c>
      <c r="R22" s="98">
        <v>2958</v>
      </c>
    </row>
    <row r="23" spans="1:18" x14ac:dyDescent="0.35">
      <c r="A23" s="313"/>
      <c r="B23" s="94">
        <v>2017</v>
      </c>
      <c r="C23" s="95">
        <v>2322</v>
      </c>
      <c r="D23" s="96">
        <v>243</v>
      </c>
      <c r="E23" s="95">
        <v>83</v>
      </c>
      <c r="F23" s="96">
        <v>213</v>
      </c>
      <c r="G23" s="95">
        <v>9</v>
      </c>
      <c r="H23" s="96">
        <v>47</v>
      </c>
      <c r="I23" s="93">
        <v>2917</v>
      </c>
      <c r="J23" s="318"/>
      <c r="K23" s="94">
        <v>2017</v>
      </c>
      <c r="L23" s="95">
        <v>2241</v>
      </c>
      <c r="M23" s="96">
        <v>242</v>
      </c>
      <c r="N23" s="95">
        <v>58</v>
      </c>
      <c r="O23" s="96">
        <v>222</v>
      </c>
      <c r="P23" s="95">
        <v>10</v>
      </c>
      <c r="Q23" s="96">
        <v>33</v>
      </c>
      <c r="R23" s="98">
        <v>2806</v>
      </c>
    </row>
    <row r="24" spans="1:18" x14ac:dyDescent="0.35">
      <c r="A24" s="313"/>
      <c r="B24" s="94">
        <v>2018</v>
      </c>
      <c r="C24" s="95">
        <v>2361</v>
      </c>
      <c r="D24" s="96">
        <v>251</v>
      </c>
      <c r="E24" s="95">
        <v>54</v>
      </c>
      <c r="F24" s="96">
        <v>215</v>
      </c>
      <c r="G24" s="95">
        <v>8</v>
      </c>
      <c r="H24" s="96">
        <v>46</v>
      </c>
      <c r="I24" s="93">
        <v>2935</v>
      </c>
      <c r="J24" s="318"/>
      <c r="K24" s="94">
        <v>2018</v>
      </c>
      <c r="L24" s="95">
        <v>2379</v>
      </c>
      <c r="M24" s="96">
        <v>196</v>
      </c>
      <c r="N24" s="95">
        <v>59</v>
      </c>
      <c r="O24" s="96">
        <v>233</v>
      </c>
      <c r="P24" s="95">
        <v>5</v>
      </c>
      <c r="Q24" s="96">
        <v>23</v>
      </c>
      <c r="R24" s="98">
        <v>2895</v>
      </c>
    </row>
    <row r="25" spans="1:18" x14ac:dyDescent="0.35">
      <c r="A25" s="313"/>
      <c r="B25" s="94">
        <v>2019</v>
      </c>
      <c r="C25" s="95">
        <v>2331</v>
      </c>
      <c r="D25" s="96">
        <v>271</v>
      </c>
      <c r="E25" s="95">
        <v>54</v>
      </c>
      <c r="F25" s="96">
        <v>204</v>
      </c>
      <c r="G25" s="95">
        <v>15</v>
      </c>
      <c r="H25" s="96">
        <v>32</v>
      </c>
      <c r="I25" s="93">
        <v>2907</v>
      </c>
      <c r="J25" s="318"/>
      <c r="K25" s="94">
        <v>2019</v>
      </c>
      <c r="L25" s="95">
        <v>2198</v>
      </c>
      <c r="M25" s="96">
        <v>202</v>
      </c>
      <c r="N25" s="95">
        <v>57</v>
      </c>
      <c r="O25" s="96">
        <v>235</v>
      </c>
      <c r="P25" s="95">
        <v>9</v>
      </c>
      <c r="Q25" s="96">
        <v>29</v>
      </c>
      <c r="R25" s="98">
        <v>2730</v>
      </c>
    </row>
    <row r="26" spans="1:18" ht="15" thickBot="1" x14ac:dyDescent="0.4">
      <c r="A26" s="313"/>
      <c r="B26" s="94">
        <v>2020</v>
      </c>
      <c r="C26" s="95">
        <v>2427</v>
      </c>
      <c r="D26" s="96">
        <v>237</v>
      </c>
      <c r="E26" s="96">
        <v>64</v>
      </c>
      <c r="F26" s="96">
        <v>196</v>
      </c>
      <c r="G26" s="96">
        <v>10</v>
      </c>
      <c r="H26" s="96">
        <v>44</v>
      </c>
      <c r="I26" s="93">
        <f>SUM(C26:H26)</f>
        <v>2978</v>
      </c>
      <c r="J26" s="318"/>
      <c r="K26" s="94">
        <v>2020</v>
      </c>
      <c r="L26" s="95">
        <v>2111</v>
      </c>
      <c r="M26" s="96">
        <v>234</v>
      </c>
      <c r="N26" s="96">
        <v>62</v>
      </c>
      <c r="O26" s="96">
        <v>211</v>
      </c>
      <c r="P26" s="96">
        <v>7</v>
      </c>
      <c r="Q26" s="96">
        <v>34</v>
      </c>
      <c r="R26" s="98">
        <f>SUM(L26:Q26)</f>
        <v>2659</v>
      </c>
    </row>
    <row r="27" spans="1:18" ht="15" thickBot="1" x14ac:dyDescent="0.4">
      <c r="A27" s="314"/>
      <c r="B27" s="83" t="s">
        <v>75</v>
      </c>
      <c r="C27" s="103">
        <f t="shared" ref="C27:I27" si="2">C26/C3</f>
        <v>0.8533755274261603</v>
      </c>
      <c r="D27" s="104">
        <f t="shared" si="2"/>
        <v>0.82867132867132864</v>
      </c>
      <c r="E27" s="104">
        <f t="shared" si="2"/>
        <v>0.5161290322580645</v>
      </c>
      <c r="F27" s="104">
        <f t="shared" si="2"/>
        <v>0.84848484848484851</v>
      </c>
      <c r="G27" s="104">
        <f t="shared" si="2"/>
        <v>0.52631578947368418</v>
      </c>
      <c r="H27" s="104">
        <f t="shared" si="2"/>
        <v>1.0476190476190477</v>
      </c>
      <c r="I27" s="104">
        <f t="shared" si="2"/>
        <v>0.83981951494641849</v>
      </c>
      <c r="J27" s="319"/>
      <c r="K27" s="83" t="s">
        <v>75</v>
      </c>
      <c r="L27" s="103">
        <f t="shared" ref="L27:R27" si="3">L26/L3</f>
        <v>0.67855994856959179</v>
      </c>
      <c r="M27" s="104">
        <f t="shared" si="3"/>
        <v>0.823943661971831</v>
      </c>
      <c r="N27" s="104">
        <f t="shared" si="3"/>
        <v>0.53448275862068961</v>
      </c>
      <c r="O27" s="104">
        <f t="shared" si="3"/>
        <v>0.70333333333333337</v>
      </c>
      <c r="P27" s="104">
        <f t="shared" si="3"/>
        <v>0.23333333333333334</v>
      </c>
      <c r="Q27" s="104">
        <f t="shared" si="3"/>
        <v>1.2592592592592593</v>
      </c>
      <c r="R27" s="105">
        <f t="shared" si="3"/>
        <v>0.68743536711478803</v>
      </c>
    </row>
    <row r="28" spans="1:18" x14ac:dyDescent="0.35">
      <c r="A28" s="320" t="s">
        <v>53</v>
      </c>
      <c r="B28" s="99">
        <v>1997</v>
      </c>
      <c r="C28" s="100">
        <v>2141</v>
      </c>
      <c r="D28" s="90">
        <v>224</v>
      </c>
      <c r="E28" s="100">
        <v>67</v>
      </c>
      <c r="F28" s="90">
        <v>256</v>
      </c>
      <c r="G28" s="100">
        <v>28</v>
      </c>
      <c r="H28" s="90">
        <v>48</v>
      </c>
      <c r="I28" s="101">
        <f>SUM(C28:H28)</f>
        <v>2764</v>
      </c>
    </row>
    <row r="29" spans="1:18" x14ac:dyDescent="0.35">
      <c r="A29" s="311"/>
      <c r="B29" s="87">
        <v>1998</v>
      </c>
      <c r="C29" s="88"/>
      <c r="D29" s="89"/>
      <c r="E29" s="88"/>
      <c r="F29" s="89"/>
      <c r="G29" s="88"/>
      <c r="H29" s="89"/>
      <c r="I29" s="97"/>
    </row>
    <row r="30" spans="1:18" x14ac:dyDescent="0.35">
      <c r="A30" s="311"/>
      <c r="B30" s="87">
        <v>1999</v>
      </c>
      <c r="C30" s="88"/>
      <c r="D30" s="89"/>
      <c r="E30" s="88"/>
      <c r="F30" s="89"/>
      <c r="G30" s="88"/>
      <c r="H30" s="89"/>
      <c r="I30" s="97"/>
    </row>
    <row r="31" spans="1:18" x14ac:dyDescent="0.35">
      <c r="A31" s="312"/>
      <c r="B31" s="91">
        <v>2000</v>
      </c>
      <c r="C31" s="92">
        <v>1850</v>
      </c>
      <c r="D31" s="93">
        <v>192</v>
      </c>
      <c r="E31" s="92">
        <v>20</v>
      </c>
      <c r="F31" s="93">
        <v>283</v>
      </c>
      <c r="G31" s="92">
        <v>19</v>
      </c>
      <c r="H31" s="93">
        <v>52</v>
      </c>
      <c r="I31" s="98">
        <f>SUM(C31:H31)</f>
        <v>2416</v>
      </c>
    </row>
    <row r="32" spans="1:18" x14ac:dyDescent="0.35">
      <c r="A32" s="312"/>
      <c r="B32" s="91">
        <v>2001</v>
      </c>
      <c r="C32" s="92"/>
      <c r="D32" s="93"/>
      <c r="E32" s="92"/>
      <c r="F32" s="93"/>
      <c r="G32" s="92"/>
      <c r="H32" s="93"/>
      <c r="I32" s="98"/>
    </row>
    <row r="33" spans="1:9" x14ac:dyDescent="0.35">
      <c r="A33" s="312"/>
      <c r="B33" s="91">
        <v>2002</v>
      </c>
      <c r="C33" s="92"/>
      <c r="D33" s="93"/>
      <c r="E33" s="92"/>
      <c r="F33" s="93"/>
      <c r="G33" s="92"/>
      <c r="H33" s="93"/>
      <c r="I33" s="98"/>
    </row>
    <row r="34" spans="1:9" x14ac:dyDescent="0.35">
      <c r="A34" s="312"/>
      <c r="B34" s="91">
        <v>2003</v>
      </c>
      <c r="C34" s="92">
        <v>2189</v>
      </c>
      <c r="D34" s="93">
        <v>232</v>
      </c>
      <c r="E34" s="92">
        <v>20</v>
      </c>
      <c r="F34" s="93">
        <v>267</v>
      </c>
      <c r="G34" s="92">
        <v>21</v>
      </c>
      <c r="H34" s="93">
        <v>29</v>
      </c>
      <c r="I34" s="98">
        <f>SUM(C34:H34)</f>
        <v>2758</v>
      </c>
    </row>
    <row r="35" spans="1:9" x14ac:dyDescent="0.35">
      <c r="A35" s="312"/>
      <c r="B35" s="91">
        <v>2004</v>
      </c>
      <c r="C35" s="92"/>
      <c r="D35" s="93"/>
      <c r="E35" s="92"/>
      <c r="F35" s="93"/>
      <c r="G35" s="92"/>
      <c r="H35" s="93"/>
      <c r="I35" s="98"/>
    </row>
    <row r="36" spans="1:9" x14ac:dyDescent="0.35">
      <c r="A36" s="312"/>
      <c r="B36" s="91">
        <v>2005</v>
      </c>
      <c r="C36" s="92"/>
      <c r="D36" s="93"/>
      <c r="E36" s="92"/>
      <c r="F36" s="93"/>
      <c r="G36" s="92"/>
      <c r="H36" s="93"/>
      <c r="I36" s="98"/>
    </row>
    <row r="37" spans="1:9" x14ac:dyDescent="0.35">
      <c r="A37" s="312"/>
      <c r="B37" s="91">
        <v>2006</v>
      </c>
      <c r="C37" s="92">
        <v>1835</v>
      </c>
      <c r="D37" s="93">
        <v>224</v>
      </c>
      <c r="E37" s="92">
        <v>19</v>
      </c>
      <c r="F37" s="93">
        <v>217</v>
      </c>
      <c r="G37" s="92">
        <v>13</v>
      </c>
      <c r="H37" s="93">
        <v>33</v>
      </c>
      <c r="I37" s="98">
        <f>SUM(C37:H37)</f>
        <v>2341</v>
      </c>
    </row>
    <row r="38" spans="1:9" x14ac:dyDescent="0.35">
      <c r="A38" s="312"/>
      <c r="B38" s="91">
        <v>2007</v>
      </c>
      <c r="C38" s="92"/>
      <c r="D38" s="93"/>
      <c r="E38" s="92"/>
      <c r="F38" s="93"/>
      <c r="G38" s="92"/>
      <c r="H38" s="93"/>
      <c r="I38" s="98"/>
    </row>
    <row r="39" spans="1:9" x14ac:dyDescent="0.35">
      <c r="A39" s="312"/>
      <c r="B39" s="91">
        <v>2008</v>
      </c>
      <c r="C39" s="92"/>
      <c r="D39" s="93"/>
      <c r="E39" s="92"/>
      <c r="F39" s="93"/>
      <c r="G39" s="92"/>
      <c r="H39" s="93"/>
      <c r="I39" s="98"/>
    </row>
    <row r="40" spans="1:9" x14ac:dyDescent="0.35">
      <c r="A40" s="312"/>
      <c r="B40" s="91">
        <v>2009</v>
      </c>
      <c r="C40" s="92">
        <v>1704</v>
      </c>
      <c r="D40" s="93">
        <v>203</v>
      </c>
      <c r="E40" s="92">
        <v>26</v>
      </c>
      <c r="F40" s="93">
        <v>263</v>
      </c>
      <c r="G40" s="92">
        <v>16</v>
      </c>
      <c r="H40" s="93">
        <v>44</v>
      </c>
      <c r="I40" s="98">
        <f t="shared" ref="I40:I46" si="4">SUM(C40:H40)</f>
        <v>2256</v>
      </c>
    </row>
    <row r="41" spans="1:9" x14ac:dyDescent="0.35">
      <c r="A41" s="312"/>
      <c r="B41" s="94">
        <v>2010</v>
      </c>
      <c r="C41" s="95">
        <v>1672</v>
      </c>
      <c r="D41" s="96">
        <v>192</v>
      </c>
      <c r="E41" s="95">
        <v>30</v>
      </c>
      <c r="F41" s="96">
        <v>213</v>
      </c>
      <c r="G41" s="95">
        <v>11</v>
      </c>
      <c r="H41" s="96">
        <v>63</v>
      </c>
      <c r="I41" s="98">
        <f t="shared" si="4"/>
        <v>2181</v>
      </c>
    </row>
    <row r="42" spans="1:9" x14ac:dyDescent="0.35">
      <c r="A42" s="313"/>
      <c r="B42" s="94">
        <v>2011</v>
      </c>
      <c r="C42" s="95">
        <v>1712</v>
      </c>
      <c r="D42" s="96">
        <v>228</v>
      </c>
      <c r="E42" s="95">
        <v>13</v>
      </c>
      <c r="F42" s="96">
        <v>249</v>
      </c>
      <c r="G42" s="95">
        <v>20</v>
      </c>
      <c r="H42" s="96">
        <v>73</v>
      </c>
      <c r="I42" s="98">
        <f t="shared" si="4"/>
        <v>2295</v>
      </c>
    </row>
    <row r="43" spans="1:9" x14ac:dyDescent="0.35">
      <c r="A43" s="313"/>
      <c r="B43" s="94">
        <v>2012</v>
      </c>
      <c r="C43" s="95">
        <v>1407</v>
      </c>
      <c r="D43" s="96">
        <v>158</v>
      </c>
      <c r="E43" s="95">
        <v>7</v>
      </c>
      <c r="F43" s="96">
        <v>213</v>
      </c>
      <c r="G43" s="95">
        <v>19</v>
      </c>
      <c r="H43" s="96">
        <v>64</v>
      </c>
      <c r="I43" s="98">
        <f t="shared" si="4"/>
        <v>1868</v>
      </c>
    </row>
    <row r="44" spans="1:9" x14ac:dyDescent="0.35">
      <c r="A44" s="313"/>
      <c r="B44" s="94">
        <v>2013</v>
      </c>
      <c r="C44" s="95">
        <v>1417</v>
      </c>
      <c r="D44" s="96">
        <v>132</v>
      </c>
      <c r="E44" s="95">
        <v>21</v>
      </c>
      <c r="F44" s="96">
        <v>198</v>
      </c>
      <c r="G44" s="95">
        <v>21</v>
      </c>
      <c r="H44" s="96">
        <v>60</v>
      </c>
      <c r="I44" s="98">
        <f t="shared" si="4"/>
        <v>1849</v>
      </c>
    </row>
    <row r="45" spans="1:9" x14ac:dyDescent="0.35">
      <c r="A45" s="313"/>
      <c r="B45" s="94">
        <v>2014</v>
      </c>
      <c r="C45" s="95">
        <v>1470</v>
      </c>
      <c r="D45" s="96">
        <v>186</v>
      </c>
      <c r="E45" s="95">
        <v>13</v>
      </c>
      <c r="F45" s="96">
        <v>215</v>
      </c>
      <c r="G45" s="95">
        <v>17</v>
      </c>
      <c r="H45" s="96">
        <v>57</v>
      </c>
      <c r="I45" s="98">
        <f t="shared" si="4"/>
        <v>1958</v>
      </c>
    </row>
    <row r="46" spans="1:9" x14ac:dyDescent="0.35">
      <c r="A46" s="313"/>
      <c r="B46" s="94">
        <v>2015</v>
      </c>
      <c r="C46" s="95">
        <v>1745</v>
      </c>
      <c r="D46" s="96">
        <v>177</v>
      </c>
      <c r="E46" s="95">
        <v>14</v>
      </c>
      <c r="F46" s="96">
        <v>214</v>
      </c>
      <c r="G46" s="95">
        <v>10</v>
      </c>
      <c r="H46" s="96">
        <v>56</v>
      </c>
      <c r="I46" s="98">
        <f t="shared" si="4"/>
        <v>2216</v>
      </c>
    </row>
    <row r="47" spans="1:9" x14ac:dyDescent="0.35">
      <c r="A47" s="313"/>
      <c r="B47" s="94">
        <v>2016</v>
      </c>
      <c r="C47" s="95">
        <v>1610</v>
      </c>
      <c r="D47" s="96">
        <v>187</v>
      </c>
      <c r="E47" s="95">
        <v>12</v>
      </c>
      <c r="F47" s="96">
        <v>218</v>
      </c>
      <c r="G47" s="95">
        <v>12</v>
      </c>
      <c r="H47" s="96">
        <v>47</v>
      </c>
      <c r="I47" s="98">
        <v>2086</v>
      </c>
    </row>
    <row r="48" spans="1:9" x14ac:dyDescent="0.35">
      <c r="A48" s="313"/>
      <c r="B48" s="94">
        <v>2017</v>
      </c>
      <c r="C48" s="95">
        <v>1512</v>
      </c>
      <c r="D48" s="96">
        <v>170</v>
      </c>
      <c r="E48" s="95">
        <v>26</v>
      </c>
      <c r="F48" s="96">
        <v>260</v>
      </c>
      <c r="G48" s="95">
        <v>21</v>
      </c>
      <c r="H48" s="96">
        <v>44</v>
      </c>
      <c r="I48" s="98">
        <v>2033</v>
      </c>
    </row>
    <row r="49" spans="1:9" x14ac:dyDescent="0.35">
      <c r="A49" s="313"/>
      <c r="B49" s="94">
        <v>2018</v>
      </c>
      <c r="C49" s="95">
        <v>1611</v>
      </c>
      <c r="D49" s="96">
        <v>179</v>
      </c>
      <c r="E49" s="95">
        <v>19</v>
      </c>
      <c r="F49" s="96">
        <v>216</v>
      </c>
      <c r="G49" s="95">
        <v>9</v>
      </c>
      <c r="H49" s="96">
        <v>43</v>
      </c>
      <c r="I49" s="98">
        <v>2077</v>
      </c>
    </row>
    <row r="50" spans="1:9" x14ac:dyDescent="0.35">
      <c r="A50" s="313"/>
      <c r="B50" s="94">
        <v>2019</v>
      </c>
      <c r="C50" s="95">
        <v>1587</v>
      </c>
      <c r="D50" s="96">
        <v>203</v>
      </c>
      <c r="E50" s="95">
        <v>10</v>
      </c>
      <c r="F50" s="96">
        <v>207</v>
      </c>
      <c r="G50" s="95">
        <v>6</v>
      </c>
      <c r="H50" s="96">
        <v>28</v>
      </c>
      <c r="I50" s="98">
        <v>2041</v>
      </c>
    </row>
    <row r="51" spans="1:9" ht="15" thickBot="1" x14ac:dyDescent="0.4">
      <c r="A51" s="313"/>
      <c r="B51" s="94">
        <v>2020</v>
      </c>
      <c r="C51" s="95">
        <v>1591</v>
      </c>
      <c r="D51" s="96">
        <v>194</v>
      </c>
      <c r="E51" s="96">
        <v>17</v>
      </c>
      <c r="F51" s="96">
        <v>187</v>
      </c>
      <c r="G51" s="96">
        <v>10</v>
      </c>
      <c r="H51" s="96">
        <v>48</v>
      </c>
      <c r="I51" s="98">
        <f>SUM(C51:H51)</f>
        <v>2047</v>
      </c>
    </row>
    <row r="52" spans="1:9" ht="15" thickBot="1" x14ac:dyDescent="0.4">
      <c r="A52" s="321"/>
      <c r="B52" s="102" t="s">
        <v>75</v>
      </c>
      <c r="C52" s="106">
        <f t="shared" ref="C52:I52" si="5">C51/C28</f>
        <v>0.74311069593647827</v>
      </c>
      <c r="D52" s="107">
        <f t="shared" si="5"/>
        <v>0.8660714285714286</v>
      </c>
      <c r="E52" s="107">
        <f t="shared" si="5"/>
        <v>0.2537313432835821</v>
      </c>
      <c r="F52" s="107">
        <f t="shared" si="5"/>
        <v>0.73046875</v>
      </c>
      <c r="G52" s="107">
        <f t="shared" si="5"/>
        <v>0.35714285714285715</v>
      </c>
      <c r="H52" s="107">
        <f t="shared" si="5"/>
        <v>1</v>
      </c>
      <c r="I52" s="108">
        <f t="shared" si="5"/>
        <v>0.74059334298118673</v>
      </c>
    </row>
    <row r="53" spans="1:9" ht="15" thickTop="1" x14ac:dyDescent="0.35"/>
    <row r="56" spans="1:9" x14ac:dyDescent="0.35">
      <c r="A56" s="109">
        <f>100-((I22/I26)*100)</f>
        <v>-2.8542646071188642</v>
      </c>
      <c r="B56" s="18"/>
    </row>
    <row r="57" spans="1:9" x14ac:dyDescent="0.35">
      <c r="A57" s="109">
        <f>100-((R22/R26)*100)</f>
        <v>-11.244828883038721</v>
      </c>
      <c r="B57" s="18"/>
    </row>
    <row r="58" spans="1:9" x14ac:dyDescent="0.35">
      <c r="A58" s="109">
        <f>100-((I47/I51)*100)</f>
        <v>-1.9052271617000542</v>
      </c>
      <c r="B58" s="18"/>
    </row>
    <row r="73" spans="11:11" x14ac:dyDescent="0.35">
      <c r="K73" s="19"/>
    </row>
    <row r="76" spans="11:11" x14ac:dyDescent="0.35">
      <c r="K76" s="19"/>
    </row>
  </sheetData>
  <mergeCells count="4">
    <mergeCell ref="A1:R1"/>
    <mergeCell ref="A3:A27"/>
    <mergeCell ref="J3:J27"/>
    <mergeCell ref="A28:A52"/>
  </mergeCells>
  <printOptions horizontalCentered="1" verticalCentered="1"/>
  <pageMargins left="0.74803149606299213" right="0.74803149606299213" top="0.78740157480314965" bottom="0" header="0.51181102362204722" footer="0.51181102362204722"/>
  <pageSetup paperSize="9" scale="63" orientation="landscape" r:id="rId1"/>
  <headerFooter alignWithMargins="0">
    <oddHeader>&amp;C&amp;"-,Regular"&amp;11SRAD Report No.2047 Transport Statistics Wigan 2019</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35926-91A8-4D24-A291-4E6E63844BB7}">
  <sheetPr>
    <pageSetUpPr fitToPage="1"/>
  </sheetPr>
  <dimension ref="A1:R39"/>
  <sheetViews>
    <sheetView zoomScale="75" zoomScaleNormal="75" zoomScalePageLayoutView="75" workbookViewId="0">
      <selection activeCell="X16" sqref="X16"/>
    </sheetView>
  </sheetViews>
  <sheetFormatPr defaultColWidth="9.1796875" defaultRowHeight="12.5" x14ac:dyDescent="0.25"/>
  <cols>
    <col min="1" max="1" width="12.7265625" style="6" customWidth="1"/>
    <col min="2" max="2" width="11.54296875" style="6" customWidth="1"/>
    <col min="3" max="10" width="9.1796875" style="6"/>
    <col min="11" max="11" width="11.453125" style="6" bestFit="1" customWidth="1"/>
    <col min="12" max="16384" width="9.1796875" style="6"/>
  </cols>
  <sheetData>
    <row r="1" spans="1:18" ht="19" thickBot="1" x14ac:dyDescent="0.5">
      <c r="A1" s="111" t="s">
        <v>54</v>
      </c>
      <c r="B1" s="112"/>
      <c r="C1" s="112"/>
      <c r="D1" s="112"/>
      <c r="E1" s="112"/>
      <c r="F1" s="112"/>
      <c r="G1" s="112"/>
      <c r="H1" s="112"/>
      <c r="I1" s="112"/>
      <c r="J1" s="112"/>
      <c r="K1" s="112"/>
      <c r="L1" s="112"/>
      <c r="M1" s="112"/>
      <c r="N1" s="112"/>
      <c r="O1" s="112"/>
      <c r="P1" s="112"/>
      <c r="Q1" s="112"/>
      <c r="R1" s="112"/>
    </row>
    <row r="2" spans="1:18" ht="15.75" customHeight="1" thickTop="1" thickBot="1" x14ac:dyDescent="0.3">
      <c r="A2" s="322" t="s">
        <v>79</v>
      </c>
      <c r="B2" s="323"/>
      <c r="C2" s="323"/>
      <c r="D2" s="323"/>
      <c r="E2" s="323"/>
      <c r="F2" s="323"/>
      <c r="G2" s="323"/>
      <c r="H2" s="323"/>
      <c r="I2" s="323"/>
      <c r="J2" s="324"/>
      <c r="K2" s="324"/>
      <c r="L2" s="324"/>
      <c r="M2" s="324"/>
      <c r="N2" s="324"/>
      <c r="O2" s="324"/>
      <c r="P2" s="324"/>
      <c r="Q2" s="324"/>
      <c r="R2" s="325"/>
    </row>
    <row r="3" spans="1:18" ht="29.5" thickBot="1" x14ac:dyDescent="0.3">
      <c r="A3" s="113" t="s">
        <v>44</v>
      </c>
      <c r="B3" s="114" t="s">
        <v>45</v>
      </c>
      <c r="C3" s="115" t="s">
        <v>8</v>
      </c>
      <c r="D3" s="114" t="s">
        <v>46</v>
      </c>
      <c r="E3" s="115" t="s">
        <v>47</v>
      </c>
      <c r="F3" s="114" t="s">
        <v>11</v>
      </c>
      <c r="G3" s="115" t="s">
        <v>48</v>
      </c>
      <c r="H3" s="114" t="s">
        <v>49</v>
      </c>
      <c r="I3" s="115" t="s">
        <v>50</v>
      </c>
      <c r="J3" s="116" t="s">
        <v>44</v>
      </c>
      <c r="K3" s="114" t="s">
        <v>45</v>
      </c>
      <c r="L3" s="115" t="s">
        <v>8</v>
      </c>
      <c r="M3" s="114" t="s">
        <v>46</v>
      </c>
      <c r="N3" s="115" t="s">
        <v>47</v>
      </c>
      <c r="O3" s="114" t="s">
        <v>11</v>
      </c>
      <c r="P3" s="115" t="s">
        <v>48</v>
      </c>
      <c r="Q3" s="114" t="s">
        <v>49</v>
      </c>
      <c r="R3" s="117" t="s">
        <v>50</v>
      </c>
    </row>
    <row r="4" spans="1:18" ht="15" customHeight="1" x14ac:dyDescent="0.25">
      <c r="A4" s="326" t="s">
        <v>51</v>
      </c>
      <c r="B4" s="118">
        <v>1997</v>
      </c>
      <c r="C4" s="119">
        <v>442</v>
      </c>
      <c r="D4" s="120">
        <v>64</v>
      </c>
      <c r="E4" s="119">
        <v>33</v>
      </c>
      <c r="F4" s="120">
        <v>2</v>
      </c>
      <c r="G4" s="119">
        <v>4</v>
      </c>
      <c r="H4" s="120">
        <v>6</v>
      </c>
      <c r="I4" s="121">
        <v>551</v>
      </c>
      <c r="J4" s="330" t="s">
        <v>52</v>
      </c>
      <c r="K4" s="118">
        <v>1997</v>
      </c>
      <c r="L4" s="119">
        <v>1040</v>
      </c>
      <c r="M4" s="120">
        <v>96</v>
      </c>
      <c r="N4" s="119">
        <v>45</v>
      </c>
      <c r="O4" s="120">
        <v>2</v>
      </c>
      <c r="P4" s="119">
        <v>3</v>
      </c>
      <c r="Q4" s="120">
        <v>4</v>
      </c>
      <c r="R4" s="122">
        <v>1190</v>
      </c>
    </row>
    <row r="5" spans="1:18" ht="14.5" x14ac:dyDescent="0.25">
      <c r="A5" s="327"/>
      <c r="B5" s="123">
        <v>2000</v>
      </c>
      <c r="C5" s="124">
        <v>693</v>
      </c>
      <c r="D5" s="125">
        <v>58</v>
      </c>
      <c r="E5" s="124">
        <v>25</v>
      </c>
      <c r="F5" s="125">
        <v>8</v>
      </c>
      <c r="G5" s="124">
        <v>5</v>
      </c>
      <c r="H5" s="125">
        <v>13</v>
      </c>
      <c r="I5" s="124">
        <v>802</v>
      </c>
      <c r="J5" s="331"/>
      <c r="K5" s="123">
        <v>2000</v>
      </c>
      <c r="L5" s="124">
        <v>1672</v>
      </c>
      <c r="M5" s="125">
        <v>105</v>
      </c>
      <c r="N5" s="124">
        <v>35</v>
      </c>
      <c r="O5" s="125">
        <v>19</v>
      </c>
      <c r="P5" s="124">
        <v>9</v>
      </c>
      <c r="Q5" s="125">
        <v>5</v>
      </c>
      <c r="R5" s="126">
        <v>1845</v>
      </c>
    </row>
    <row r="6" spans="1:18" ht="14.5" x14ac:dyDescent="0.25">
      <c r="A6" s="327"/>
      <c r="B6" s="123">
        <v>2003</v>
      </c>
      <c r="C6" s="124">
        <v>931</v>
      </c>
      <c r="D6" s="125">
        <v>78</v>
      </c>
      <c r="E6" s="124">
        <v>23</v>
      </c>
      <c r="F6" s="125">
        <v>8</v>
      </c>
      <c r="G6" s="124">
        <v>7</v>
      </c>
      <c r="H6" s="125">
        <v>21</v>
      </c>
      <c r="I6" s="124">
        <v>1068</v>
      </c>
      <c r="J6" s="331"/>
      <c r="K6" s="123">
        <v>2003</v>
      </c>
      <c r="L6" s="124">
        <v>1853</v>
      </c>
      <c r="M6" s="125">
        <v>105</v>
      </c>
      <c r="N6" s="124">
        <v>43</v>
      </c>
      <c r="O6" s="125">
        <v>10</v>
      </c>
      <c r="P6" s="124">
        <v>9</v>
      </c>
      <c r="Q6" s="125">
        <v>16</v>
      </c>
      <c r="R6" s="126">
        <v>2036</v>
      </c>
    </row>
    <row r="7" spans="1:18" ht="14.5" x14ac:dyDescent="0.25">
      <c r="A7" s="327"/>
      <c r="B7" s="123">
        <v>2006</v>
      </c>
      <c r="C7" s="124">
        <v>1011</v>
      </c>
      <c r="D7" s="125">
        <v>85</v>
      </c>
      <c r="E7" s="124">
        <v>13</v>
      </c>
      <c r="F7" s="125">
        <v>4</v>
      </c>
      <c r="G7" s="124">
        <v>1</v>
      </c>
      <c r="H7" s="125">
        <v>8</v>
      </c>
      <c r="I7" s="124">
        <v>1122</v>
      </c>
      <c r="J7" s="331"/>
      <c r="K7" s="123">
        <v>2006</v>
      </c>
      <c r="L7" s="124">
        <v>2099</v>
      </c>
      <c r="M7" s="125">
        <v>117</v>
      </c>
      <c r="N7" s="124">
        <v>40</v>
      </c>
      <c r="O7" s="125">
        <v>14</v>
      </c>
      <c r="P7" s="124">
        <v>3</v>
      </c>
      <c r="Q7" s="125">
        <v>3</v>
      </c>
      <c r="R7" s="126">
        <v>2276</v>
      </c>
    </row>
    <row r="8" spans="1:18" ht="14.5" x14ac:dyDescent="0.25">
      <c r="A8" s="327"/>
      <c r="B8" s="123">
        <v>2009</v>
      </c>
      <c r="C8" s="124">
        <v>1173</v>
      </c>
      <c r="D8" s="125">
        <v>93</v>
      </c>
      <c r="E8" s="124">
        <v>11</v>
      </c>
      <c r="F8" s="125">
        <v>2</v>
      </c>
      <c r="G8" s="124">
        <v>7</v>
      </c>
      <c r="H8" s="125">
        <v>12</v>
      </c>
      <c r="I8" s="124">
        <v>1298</v>
      </c>
      <c r="J8" s="331"/>
      <c r="K8" s="123">
        <v>2009</v>
      </c>
      <c r="L8" s="124">
        <v>2118</v>
      </c>
      <c r="M8" s="125">
        <v>138</v>
      </c>
      <c r="N8" s="124">
        <v>23</v>
      </c>
      <c r="O8" s="125">
        <v>7</v>
      </c>
      <c r="P8" s="124">
        <v>10</v>
      </c>
      <c r="Q8" s="125">
        <v>22</v>
      </c>
      <c r="R8" s="126">
        <v>2318</v>
      </c>
    </row>
    <row r="9" spans="1:18" ht="14.5" x14ac:dyDescent="0.25">
      <c r="A9" s="327"/>
      <c r="B9" s="123">
        <v>2010</v>
      </c>
      <c r="C9" s="124">
        <v>1049</v>
      </c>
      <c r="D9" s="125">
        <v>91</v>
      </c>
      <c r="E9" s="124">
        <v>16</v>
      </c>
      <c r="F9" s="125">
        <v>2</v>
      </c>
      <c r="G9" s="124">
        <v>1</v>
      </c>
      <c r="H9" s="125">
        <v>14</v>
      </c>
      <c r="I9" s="124">
        <v>1173</v>
      </c>
      <c r="J9" s="331"/>
      <c r="K9" s="123">
        <v>2010</v>
      </c>
      <c r="L9" s="124">
        <v>2123</v>
      </c>
      <c r="M9" s="125">
        <v>138</v>
      </c>
      <c r="N9" s="124">
        <v>21</v>
      </c>
      <c r="O9" s="125">
        <v>8</v>
      </c>
      <c r="P9" s="124">
        <v>13</v>
      </c>
      <c r="Q9" s="125">
        <v>11</v>
      </c>
      <c r="R9" s="126">
        <v>2314</v>
      </c>
    </row>
    <row r="10" spans="1:18" ht="14.5" x14ac:dyDescent="0.25">
      <c r="A10" s="327"/>
      <c r="B10" s="127">
        <v>2011</v>
      </c>
      <c r="C10" s="128">
        <v>1236</v>
      </c>
      <c r="D10" s="129">
        <v>106</v>
      </c>
      <c r="E10" s="128">
        <v>7</v>
      </c>
      <c r="F10" s="129">
        <v>3</v>
      </c>
      <c r="G10" s="128">
        <v>4</v>
      </c>
      <c r="H10" s="129">
        <v>25</v>
      </c>
      <c r="I10" s="124">
        <v>1381</v>
      </c>
      <c r="J10" s="331"/>
      <c r="K10" s="127">
        <v>2011</v>
      </c>
      <c r="L10" s="128">
        <v>2063</v>
      </c>
      <c r="M10" s="129">
        <v>123</v>
      </c>
      <c r="N10" s="128">
        <v>19</v>
      </c>
      <c r="O10" s="129">
        <v>1</v>
      </c>
      <c r="P10" s="128">
        <v>7</v>
      </c>
      <c r="Q10" s="129">
        <v>18</v>
      </c>
      <c r="R10" s="126">
        <v>2231</v>
      </c>
    </row>
    <row r="11" spans="1:18" ht="14.5" x14ac:dyDescent="0.25">
      <c r="A11" s="328"/>
      <c r="B11" s="123">
        <v>2012</v>
      </c>
      <c r="C11" s="130">
        <v>1415</v>
      </c>
      <c r="D11" s="131">
        <v>140</v>
      </c>
      <c r="E11" s="130">
        <v>11</v>
      </c>
      <c r="F11" s="131">
        <v>6</v>
      </c>
      <c r="G11" s="130">
        <v>10</v>
      </c>
      <c r="H11" s="131">
        <v>18</v>
      </c>
      <c r="I11" s="124">
        <v>1600</v>
      </c>
      <c r="J11" s="332"/>
      <c r="K11" s="123">
        <v>2012</v>
      </c>
      <c r="L11" s="130">
        <v>2331</v>
      </c>
      <c r="M11" s="131">
        <v>147</v>
      </c>
      <c r="N11" s="130">
        <v>26</v>
      </c>
      <c r="O11" s="131">
        <v>0</v>
      </c>
      <c r="P11" s="130">
        <v>7</v>
      </c>
      <c r="Q11" s="131">
        <v>26</v>
      </c>
      <c r="R11" s="126">
        <v>2537</v>
      </c>
    </row>
    <row r="12" spans="1:18" ht="14.5" x14ac:dyDescent="0.25">
      <c r="A12" s="328"/>
      <c r="B12" s="132">
        <v>2013</v>
      </c>
      <c r="C12" s="133">
        <v>1150</v>
      </c>
      <c r="D12" s="134">
        <v>93</v>
      </c>
      <c r="E12" s="133">
        <v>15</v>
      </c>
      <c r="F12" s="134">
        <v>4</v>
      </c>
      <c r="G12" s="133">
        <v>6</v>
      </c>
      <c r="H12" s="134">
        <v>9</v>
      </c>
      <c r="I12" s="135">
        <v>1277</v>
      </c>
      <c r="J12" s="332"/>
      <c r="K12" s="132">
        <v>2013</v>
      </c>
      <c r="L12" s="133">
        <v>1847</v>
      </c>
      <c r="M12" s="134">
        <v>86</v>
      </c>
      <c r="N12" s="133">
        <v>8</v>
      </c>
      <c r="O12" s="134">
        <v>4</v>
      </c>
      <c r="P12" s="133">
        <v>5</v>
      </c>
      <c r="Q12" s="134">
        <v>3</v>
      </c>
      <c r="R12" s="136">
        <v>1953</v>
      </c>
    </row>
    <row r="13" spans="1:18" ht="14.5" x14ac:dyDescent="0.25">
      <c r="A13" s="328"/>
      <c r="B13" s="123">
        <v>2014</v>
      </c>
      <c r="C13" s="130">
        <v>1211</v>
      </c>
      <c r="D13" s="131">
        <v>101</v>
      </c>
      <c r="E13" s="130">
        <v>17</v>
      </c>
      <c r="F13" s="131">
        <v>5</v>
      </c>
      <c r="G13" s="130">
        <v>7</v>
      </c>
      <c r="H13" s="131">
        <v>24</v>
      </c>
      <c r="I13" s="124">
        <v>1365</v>
      </c>
      <c r="J13" s="332"/>
      <c r="K13" s="123">
        <v>2014</v>
      </c>
      <c r="L13" s="130">
        <v>2248</v>
      </c>
      <c r="M13" s="131">
        <v>143</v>
      </c>
      <c r="N13" s="130">
        <v>19</v>
      </c>
      <c r="O13" s="131">
        <v>4</v>
      </c>
      <c r="P13" s="130">
        <v>13</v>
      </c>
      <c r="Q13" s="131">
        <v>24</v>
      </c>
      <c r="R13" s="126">
        <v>2451</v>
      </c>
    </row>
    <row r="14" spans="1:18" ht="14.5" x14ac:dyDescent="0.25">
      <c r="A14" s="328"/>
      <c r="B14" s="127">
        <v>2015</v>
      </c>
      <c r="C14" s="128">
        <v>1192</v>
      </c>
      <c r="D14" s="129">
        <v>84</v>
      </c>
      <c r="E14" s="128">
        <v>23</v>
      </c>
      <c r="F14" s="129">
        <v>3</v>
      </c>
      <c r="G14" s="128">
        <v>4</v>
      </c>
      <c r="H14" s="129">
        <v>25</v>
      </c>
      <c r="I14" s="137">
        <v>1331</v>
      </c>
      <c r="J14" s="332"/>
      <c r="K14" s="127">
        <v>2015</v>
      </c>
      <c r="L14" s="128">
        <v>2177</v>
      </c>
      <c r="M14" s="129">
        <v>179</v>
      </c>
      <c r="N14" s="128">
        <v>20</v>
      </c>
      <c r="O14" s="129">
        <v>3</v>
      </c>
      <c r="P14" s="128">
        <v>2</v>
      </c>
      <c r="Q14" s="129">
        <v>15</v>
      </c>
      <c r="R14" s="138">
        <v>2396</v>
      </c>
    </row>
    <row r="15" spans="1:18" ht="14.5" x14ac:dyDescent="0.25">
      <c r="A15" s="328"/>
      <c r="B15" s="127">
        <v>2016</v>
      </c>
      <c r="C15" s="128">
        <v>1219</v>
      </c>
      <c r="D15" s="129">
        <v>128</v>
      </c>
      <c r="E15" s="128">
        <v>25</v>
      </c>
      <c r="F15" s="129">
        <v>2</v>
      </c>
      <c r="G15" s="128">
        <v>6</v>
      </c>
      <c r="H15" s="129">
        <v>15</v>
      </c>
      <c r="I15" s="137">
        <v>1395</v>
      </c>
      <c r="J15" s="332"/>
      <c r="K15" s="127">
        <v>2016</v>
      </c>
      <c r="L15" s="128">
        <v>2291</v>
      </c>
      <c r="M15" s="129">
        <v>186</v>
      </c>
      <c r="N15" s="128">
        <v>20</v>
      </c>
      <c r="O15" s="129">
        <v>3</v>
      </c>
      <c r="P15" s="128">
        <v>9</v>
      </c>
      <c r="Q15" s="129">
        <v>32</v>
      </c>
      <c r="R15" s="138">
        <v>2541</v>
      </c>
    </row>
    <row r="16" spans="1:18" ht="14.5" x14ac:dyDescent="0.25">
      <c r="A16" s="328"/>
      <c r="B16" s="127">
        <v>2017</v>
      </c>
      <c r="C16" s="128">
        <v>1342</v>
      </c>
      <c r="D16" s="129">
        <v>148</v>
      </c>
      <c r="E16" s="128">
        <v>14</v>
      </c>
      <c r="F16" s="129">
        <v>1</v>
      </c>
      <c r="G16" s="128">
        <v>7</v>
      </c>
      <c r="H16" s="129">
        <v>26</v>
      </c>
      <c r="I16" s="137">
        <v>1538</v>
      </c>
      <c r="J16" s="332"/>
      <c r="K16" s="127">
        <v>2017</v>
      </c>
      <c r="L16" s="128">
        <v>2396</v>
      </c>
      <c r="M16" s="129">
        <v>155</v>
      </c>
      <c r="N16" s="128">
        <v>22</v>
      </c>
      <c r="O16" s="129">
        <v>2</v>
      </c>
      <c r="P16" s="128">
        <v>9</v>
      </c>
      <c r="Q16" s="129">
        <v>19</v>
      </c>
      <c r="R16" s="138">
        <v>2603</v>
      </c>
    </row>
    <row r="17" spans="1:18" ht="14.5" x14ac:dyDescent="0.25">
      <c r="A17" s="328"/>
      <c r="B17" s="127">
        <v>2018</v>
      </c>
      <c r="C17" s="128">
        <v>1286</v>
      </c>
      <c r="D17" s="129">
        <v>89</v>
      </c>
      <c r="E17" s="128">
        <v>36</v>
      </c>
      <c r="F17" s="129">
        <v>0</v>
      </c>
      <c r="G17" s="128">
        <v>2</v>
      </c>
      <c r="H17" s="129">
        <v>15</v>
      </c>
      <c r="I17" s="137">
        <v>1428</v>
      </c>
      <c r="J17" s="332"/>
      <c r="K17" s="127">
        <v>2018</v>
      </c>
      <c r="L17" s="128">
        <v>2498</v>
      </c>
      <c r="M17" s="129">
        <v>193</v>
      </c>
      <c r="N17" s="128">
        <v>42</v>
      </c>
      <c r="O17" s="129">
        <v>0</v>
      </c>
      <c r="P17" s="128">
        <v>0</v>
      </c>
      <c r="Q17" s="129">
        <v>15</v>
      </c>
      <c r="R17" s="138">
        <v>2748</v>
      </c>
    </row>
    <row r="18" spans="1:18" ht="14.5" x14ac:dyDescent="0.25">
      <c r="A18" s="328"/>
      <c r="B18" s="127">
        <v>2019</v>
      </c>
      <c r="C18" s="128">
        <v>1403</v>
      </c>
      <c r="D18" s="129">
        <v>167</v>
      </c>
      <c r="E18" s="128">
        <v>24</v>
      </c>
      <c r="F18" s="129">
        <v>1</v>
      </c>
      <c r="G18" s="128">
        <v>2</v>
      </c>
      <c r="H18" s="129">
        <v>37</v>
      </c>
      <c r="I18" s="137">
        <v>1634</v>
      </c>
      <c r="J18" s="332"/>
      <c r="K18" s="127">
        <v>2019</v>
      </c>
      <c r="L18" s="128">
        <v>2415</v>
      </c>
      <c r="M18" s="129">
        <v>199</v>
      </c>
      <c r="N18" s="128">
        <v>20</v>
      </c>
      <c r="O18" s="129">
        <v>2</v>
      </c>
      <c r="P18" s="128">
        <v>3</v>
      </c>
      <c r="Q18" s="129">
        <v>17</v>
      </c>
      <c r="R18" s="138">
        <v>2656</v>
      </c>
    </row>
    <row r="19" spans="1:18" ht="15" thickBot="1" x14ac:dyDescent="0.3">
      <c r="A19" s="328"/>
      <c r="B19" s="139">
        <v>2020</v>
      </c>
      <c r="C19" s="140">
        <f>'Table 14 Robin Park Surveys AM'!C10</f>
        <v>1620</v>
      </c>
      <c r="D19" s="141">
        <f>'Table 14 Robin Park Surveys AM'!D10</f>
        <v>156</v>
      </c>
      <c r="E19" s="140">
        <f>'Table 14 Robin Park Surveys AM'!E10</f>
        <v>26</v>
      </c>
      <c r="F19" s="141">
        <f>'Table 14 Robin Park Surveys AM'!F10</f>
        <v>1</v>
      </c>
      <c r="G19" s="140">
        <f>'Table 14 Robin Park Surveys AM'!G10</f>
        <v>3</v>
      </c>
      <c r="H19" s="141">
        <f>'Table 14 Robin Park Surveys AM'!J10</f>
        <v>33</v>
      </c>
      <c r="I19" s="142">
        <f>SUM(C19:H19)</f>
        <v>1839</v>
      </c>
      <c r="J19" s="332"/>
      <c r="K19" s="139">
        <v>2020</v>
      </c>
      <c r="L19" s="140">
        <f>'Table 15 Robin Park Surveys OP'!C10</f>
        <v>2666</v>
      </c>
      <c r="M19" s="141">
        <f>'Table 15 Robin Park Surveys OP'!D10</f>
        <v>192</v>
      </c>
      <c r="N19" s="140">
        <f>'Table 15 Robin Park Surveys OP'!E10</f>
        <v>38</v>
      </c>
      <c r="O19" s="141">
        <f>'Table 15 Robin Park Surveys OP'!F10</f>
        <v>0</v>
      </c>
      <c r="P19" s="140">
        <f>'Table 15 Robin Park Surveys OP'!G10</f>
        <v>6</v>
      </c>
      <c r="Q19" s="141">
        <f>'Table 15 Robin Park Surveys OP'!J10</f>
        <v>22</v>
      </c>
      <c r="R19" s="143">
        <f>SUM(L19:Q19)</f>
        <v>2924</v>
      </c>
    </row>
    <row r="20" spans="1:18" ht="16.5" customHeight="1" thickBot="1" x14ac:dyDescent="0.3">
      <c r="A20" s="329"/>
      <c r="B20" s="116" t="s">
        <v>75</v>
      </c>
      <c r="C20" s="144">
        <f>C19/C4</f>
        <v>3.6651583710407238</v>
      </c>
      <c r="D20" s="145">
        <f t="shared" ref="D20:I20" si="0">D19/D4</f>
        <v>2.4375</v>
      </c>
      <c r="E20" s="144">
        <f t="shared" si="0"/>
        <v>0.78787878787878785</v>
      </c>
      <c r="F20" s="145">
        <f t="shared" si="0"/>
        <v>0.5</v>
      </c>
      <c r="G20" s="144">
        <f t="shared" si="0"/>
        <v>0.75</v>
      </c>
      <c r="H20" s="145">
        <f t="shared" si="0"/>
        <v>5.5</v>
      </c>
      <c r="I20" s="144">
        <f t="shared" si="0"/>
        <v>3.3375680580762253</v>
      </c>
      <c r="J20" s="333"/>
      <c r="K20" s="116" t="s">
        <v>75</v>
      </c>
      <c r="L20" s="144">
        <f>L19/L4</f>
        <v>2.5634615384615387</v>
      </c>
      <c r="M20" s="145">
        <f t="shared" ref="M20:R20" si="1">M19/M4</f>
        <v>2</v>
      </c>
      <c r="N20" s="144">
        <f t="shared" si="1"/>
        <v>0.84444444444444444</v>
      </c>
      <c r="O20" s="145">
        <f t="shared" si="1"/>
        <v>0</v>
      </c>
      <c r="P20" s="144">
        <f t="shared" si="1"/>
        <v>2</v>
      </c>
      <c r="Q20" s="145">
        <f t="shared" si="1"/>
        <v>5.5</v>
      </c>
      <c r="R20" s="146">
        <f t="shared" si="1"/>
        <v>2.4571428571428573</v>
      </c>
    </row>
    <row r="21" spans="1:18" ht="15" customHeight="1" x14ac:dyDescent="0.25">
      <c r="A21" s="326" t="s">
        <v>53</v>
      </c>
      <c r="B21" s="118">
        <v>1997</v>
      </c>
      <c r="C21" s="119">
        <v>1245</v>
      </c>
      <c r="D21" s="120">
        <v>67</v>
      </c>
      <c r="E21" s="119">
        <v>20</v>
      </c>
      <c r="F21" s="120">
        <v>1</v>
      </c>
      <c r="G21" s="119">
        <v>4</v>
      </c>
      <c r="H21" s="120">
        <v>6</v>
      </c>
      <c r="I21" s="121">
        <v>1343</v>
      </c>
      <c r="J21" s="21"/>
    </row>
    <row r="22" spans="1:18" ht="14.5" x14ac:dyDescent="0.25">
      <c r="A22" s="327"/>
      <c r="B22" s="123">
        <v>2000</v>
      </c>
      <c r="C22" s="124">
        <v>1659</v>
      </c>
      <c r="D22" s="125">
        <v>80</v>
      </c>
      <c r="E22" s="124">
        <v>12</v>
      </c>
      <c r="F22" s="125">
        <v>9</v>
      </c>
      <c r="G22" s="124">
        <v>14</v>
      </c>
      <c r="H22" s="125">
        <v>12</v>
      </c>
      <c r="I22" s="124">
        <v>1786</v>
      </c>
      <c r="J22" s="22"/>
    </row>
    <row r="23" spans="1:18" ht="14.5" x14ac:dyDescent="0.25">
      <c r="A23" s="327"/>
      <c r="B23" s="123">
        <v>2003</v>
      </c>
      <c r="C23" s="124">
        <v>2047</v>
      </c>
      <c r="D23" s="125">
        <v>108</v>
      </c>
      <c r="E23" s="124">
        <v>18</v>
      </c>
      <c r="F23" s="125">
        <v>10</v>
      </c>
      <c r="G23" s="124">
        <v>11</v>
      </c>
      <c r="H23" s="125">
        <v>21</v>
      </c>
      <c r="I23" s="124">
        <v>2215</v>
      </c>
      <c r="J23" s="22"/>
    </row>
    <row r="24" spans="1:18" ht="14.5" x14ac:dyDescent="0.25">
      <c r="A24" s="327"/>
      <c r="B24" s="123">
        <v>2006</v>
      </c>
      <c r="C24" s="124">
        <v>2042</v>
      </c>
      <c r="D24" s="125">
        <v>127</v>
      </c>
      <c r="E24" s="124">
        <v>11</v>
      </c>
      <c r="F24" s="125">
        <v>11</v>
      </c>
      <c r="G24" s="124">
        <v>11</v>
      </c>
      <c r="H24" s="125">
        <v>2</v>
      </c>
      <c r="I24" s="124">
        <v>2204</v>
      </c>
      <c r="J24" s="22"/>
    </row>
    <row r="25" spans="1:18" ht="14.5" x14ac:dyDescent="0.25">
      <c r="A25" s="327"/>
      <c r="B25" s="123">
        <v>2009</v>
      </c>
      <c r="C25" s="124">
        <v>2236</v>
      </c>
      <c r="D25" s="125">
        <v>138</v>
      </c>
      <c r="E25" s="124">
        <v>8</v>
      </c>
      <c r="F25" s="125">
        <v>4</v>
      </c>
      <c r="G25" s="124">
        <v>11</v>
      </c>
      <c r="H25" s="125">
        <v>26</v>
      </c>
      <c r="I25" s="124">
        <v>2423</v>
      </c>
      <c r="J25" s="22"/>
    </row>
    <row r="26" spans="1:18" ht="14.5" x14ac:dyDescent="0.25">
      <c r="A26" s="327"/>
      <c r="B26" s="123">
        <v>2010</v>
      </c>
      <c r="C26" s="124">
        <v>2093</v>
      </c>
      <c r="D26" s="125">
        <v>105</v>
      </c>
      <c r="E26" s="124">
        <v>6</v>
      </c>
      <c r="F26" s="125">
        <v>1</v>
      </c>
      <c r="G26" s="124">
        <v>8</v>
      </c>
      <c r="H26" s="125">
        <v>45</v>
      </c>
      <c r="I26" s="124">
        <v>2258</v>
      </c>
      <c r="J26" s="22"/>
    </row>
    <row r="27" spans="1:18" ht="14.5" x14ac:dyDescent="0.25">
      <c r="A27" s="327"/>
      <c r="B27" s="127">
        <v>2011</v>
      </c>
      <c r="C27" s="128">
        <v>2159</v>
      </c>
      <c r="D27" s="129">
        <v>129</v>
      </c>
      <c r="E27" s="128">
        <v>4</v>
      </c>
      <c r="F27" s="129">
        <v>1</v>
      </c>
      <c r="G27" s="128">
        <v>22</v>
      </c>
      <c r="H27" s="129">
        <v>55</v>
      </c>
      <c r="I27" s="124">
        <v>2370</v>
      </c>
      <c r="J27" s="22"/>
    </row>
    <row r="28" spans="1:18" ht="14.5" x14ac:dyDescent="0.25">
      <c r="A28" s="328"/>
      <c r="B28" s="123">
        <v>2012</v>
      </c>
      <c r="C28" s="130">
        <v>2267</v>
      </c>
      <c r="D28" s="131">
        <v>147</v>
      </c>
      <c r="E28" s="130">
        <v>8</v>
      </c>
      <c r="F28" s="131">
        <v>2</v>
      </c>
      <c r="G28" s="130">
        <v>14</v>
      </c>
      <c r="H28" s="131">
        <v>27</v>
      </c>
      <c r="I28" s="124">
        <v>2465</v>
      </c>
      <c r="J28" s="22"/>
    </row>
    <row r="29" spans="1:18" ht="14.5" x14ac:dyDescent="0.25">
      <c r="A29" s="328"/>
      <c r="B29" s="132">
        <v>2013</v>
      </c>
      <c r="C29" s="133">
        <v>2197</v>
      </c>
      <c r="D29" s="134">
        <v>119</v>
      </c>
      <c r="E29" s="133">
        <v>7</v>
      </c>
      <c r="F29" s="134">
        <v>1</v>
      </c>
      <c r="G29" s="133">
        <v>7</v>
      </c>
      <c r="H29" s="134">
        <v>17</v>
      </c>
      <c r="I29" s="135">
        <v>2348</v>
      </c>
      <c r="J29" s="22"/>
    </row>
    <row r="30" spans="1:18" ht="14.5" x14ac:dyDescent="0.25">
      <c r="A30" s="328"/>
      <c r="B30" s="123">
        <v>2014</v>
      </c>
      <c r="C30" s="130">
        <v>2196</v>
      </c>
      <c r="D30" s="131">
        <v>159</v>
      </c>
      <c r="E30" s="130">
        <v>15</v>
      </c>
      <c r="F30" s="131">
        <v>0</v>
      </c>
      <c r="G30" s="130">
        <v>21</v>
      </c>
      <c r="H30" s="131">
        <v>58</v>
      </c>
      <c r="I30" s="124">
        <v>2449</v>
      </c>
      <c r="J30" s="22"/>
    </row>
    <row r="31" spans="1:18" ht="14.5" x14ac:dyDescent="0.25">
      <c r="A31" s="328"/>
      <c r="B31" s="127">
        <v>2015</v>
      </c>
      <c r="C31" s="128">
        <v>2288</v>
      </c>
      <c r="D31" s="129">
        <v>148</v>
      </c>
      <c r="E31" s="128">
        <v>6</v>
      </c>
      <c r="F31" s="129">
        <v>0</v>
      </c>
      <c r="G31" s="128">
        <v>9</v>
      </c>
      <c r="H31" s="129">
        <v>52</v>
      </c>
      <c r="I31" s="137">
        <v>2503</v>
      </c>
      <c r="J31" s="22"/>
    </row>
    <row r="32" spans="1:18" ht="14.5" x14ac:dyDescent="0.25">
      <c r="A32" s="328"/>
      <c r="B32" s="127">
        <v>2016</v>
      </c>
      <c r="C32" s="128">
        <v>2312</v>
      </c>
      <c r="D32" s="129">
        <v>147</v>
      </c>
      <c r="E32" s="128">
        <v>6</v>
      </c>
      <c r="F32" s="129">
        <v>1</v>
      </c>
      <c r="G32" s="128">
        <v>20</v>
      </c>
      <c r="H32" s="129">
        <v>41</v>
      </c>
      <c r="I32" s="137">
        <v>2527</v>
      </c>
      <c r="J32" s="22"/>
    </row>
    <row r="33" spans="1:10" ht="14.5" x14ac:dyDescent="0.25">
      <c r="A33" s="328"/>
      <c r="B33" s="127">
        <v>2017</v>
      </c>
      <c r="C33" s="128">
        <v>2430</v>
      </c>
      <c r="D33" s="129">
        <v>174</v>
      </c>
      <c r="E33" s="128">
        <v>9</v>
      </c>
      <c r="F33" s="129">
        <v>2</v>
      </c>
      <c r="G33" s="128">
        <v>9</v>
      </c>
      <c r="H33" s="129">
        <v>64</v>
      </c>
      <c r="I33" s="137">
        <v>2688</v>
      </c>
      <c r="J33" s="22"/>
    </row>
    <row r="34" spans="1:10" ht="14.5" x14ac:dyDescent="0.25">
      <c r="A34" s="328"/>
      <c r="B34" s="127">
        <v>2018</v>
      </c>
      <c r="C34" s="128">
        <v>2598</v>
      </c>
      <c r="D34" s="129">
        <v>178</v>
      </c>
      <c r="E34" s="128">
        <v>14</v>
      </c>
      <c r="F34" s="129">
        <v>1</v>
      </c>
      <c r="G34" s="128">
        <v>6</v>
      </c>
      <c r="H34" s="129">
        <v>30</v>
      </c>
      <c r="I34" s="137">
        <v>2827</v>
      </c>
      <c r="J34" s="22"/>
    </row>
    <row r="35" spans="1:10" ht="14.5" x14ac:dyDescent="0.25">
      <c r="A35" s="328"/>
      <c r="B35" s="127">
        <v>2019</v>
      </c>
      <c r="C35" s="128">
        <v>2511</v>
      </c>
      <c r="D35" s="129">
        <v>186</v>
      </c>
      <c r="E35" s="128">
        <v>11</v>
      </c>
      <c r="F35" s="129">
        <v>0</v>
      </c>
      <c r="G35" s="128">
        <v>9</v>
      </c>
      <c r="H35" s="129">
        <v>68</v>
      </c>
      <c r="I35" s="137">
        <v>2785</v>
      </c>
      <c r="J35" s="22"/>
    </row>
    <row r="36" spans="1:10" ht="15" thickBot="1" x14ac:dyDescent="0.3">
      <c r="A36" s="328"/>
      <c r="B36" s="139">
        <v>2020</v>
      </c>
      <c r="C36" s="140">
        <f>'Table 16 Robin Park Surveys PM'!C10</f>
        <v>2547</v>
      </c>
      <c r="D36" s="141">
        <f>'Table 16 Robin Park Surveys PM'!D10</f>
        <v>219</v>
      </c>
      <c r="E36" s="140">
        <f>'Table 16 Robin Park Surveys PM'!E10</f>
        <v>16</v>
      </c>
      <c r="F36" s="141">
        <f>'Table 16 Robin Park Surveys PM'!F10</f>
        <v>1</v>
      </c>
      <c r="G36" s="140">
        <f>'Table 16 Robin Park Surveys PM'!G10</f>
        <v>9</v>
      </c>
      <c r="H36" s="141">
        <f>'Table 16 Robin Park Surveys PM'!J10</f>
        <v>52</v>
      </c>
      <c r="I36" s="147">
        <f>SUM(C36:H36)</f>
        <v>2844</v>
      </c>
      <c r="J36" s="22"/>
    </row>
    <row r="37" spans="1:10" ht="15.75" customHeight="1" thickBot="1" x14ac:dyDescent="0.3">
      <c r="A37" s="334"/>
      <c r="B37" s="148" t="s">
        <v>75</v>
      </c>
      <c r="C37" s="149">
        <f>C36/C21</f>
        <v>2.0457831325301203</v>
      </c>
      <c r="D37" s="150">
        <f t="shared" ref="D37:I37" si="2">D36/D21</f>
        <v>3.2686567164179103</v>
      </c>
      <c r="E37" s="149">
        <f t="shared" si="2"/>
        <v>0.8</v>
      </c>
      <c r="F37" s="150">
        <f t="shared" si="2"/>
        <v>1</v>
      </c>
      <c r="G37" s="149">
        <f t="shared" si="2"/>
        <v>2.25</v>
      </c>
      <c r="H37" s="150">
        <f t="shared" si="2"/>
        <v>8.6666666666666661</v>
      </c>
      <c r="I37" s="149">
        <f t="shared" si="2"/>
        <v>2.1176470588235294</v>
      </c>
      <c r="J37" s="22"/>
    </row>
    <row r="38" spans="1:10" ht="13" thickTop="1" x14ac:dyDescent="0.25"/>
    <row r="39" spans="1:10" ht="18.5" x14ac:dyDescent="0.45">
      <c r="A39" s="20"/>
    </row>
  </sheetData>
  <mergeCells count="4">
    <mergeCell ref="A2:R2"/>
    <mergeCell ref="A4:A20"/>
    <mergeCell ref="J4:J20"/>
    <mergeCell ref="A21:A37"/>
  </mergeCells>
  <pageMargins left="0.70866141732283472" right="0.70866141732283472" top="0.74803149606299213" bottom="0.74803149606299213" header="0.31496062992125984" footer="0.31496062992125984"/>
  <pageSetup paperSize="9" scale="74" orientation="landscape" r:id="rId1"/>
  <headerFooter>
    <oddHeader>&amp;C&amp;"Calibri,Regular"&amp;13SRAD Report No.2047 Transport Statistics Wigan 2019</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06F14-A678-406B-B9DA-0BB8934E5078}">
  <sheetPr>
    <pageSetUpPr fitToPage="1"/>
  </sheetPr>
  <dimension ref="A1:I57"/>
  <sheetViews>
    <sheetView zoomScaleNormal="100" zoomScalePageLayoutView="75" workbookViewId="0">
      <selection activeCell="X16" sqref="X16"/>
    </sheetView>
  </sheetViews>
  <sheetFormatPr defaultColWidth="9.1796875" defaultRowHeight="13" x14ac:dyDescent="0.3"/>
  <cols>
    <col min="1" max="1" width="20.81640625" style="5" customWidth="1"/>
    <col min="2" max="2" width="8.26953125" style="5" customWidth="1"/>
    <col min="3" max="3" width="11.26953125" style="5" customWidth="1"/>
    <col min="4" max="4" width="9.7265625" style="5" customWidth="1"/>
    <col min="5" max="5" width="11" style="5" customWidth="1"/>
    <col min="6" max="6" width="9.1796875" style="5" customWidth="1"/>
    <col min="7" max="7" width="12.26953125" style="5" customWidth="1"/>
    <col min="8" max="8" width="8.54296875" style="5" customWidth="1"/>
    <col min="9" max="9" width="9.1796875" style="6" hidden="1" customWidth="1"/>
    <col min="10" max="10" width="0.1796875" style="6" customWidth="1"/>
    <col min="11" max="16384" width="9.1796875" style="6"/>
  </cols>
  <sheetData>
    <row r="1" spans="1:9" ht="15.5" x14ac:dyDescent="0.35">
      <c r="A1" s="165" t="s">
        <v>104</v>
      </c>
      <c r="B1" s="166"/>
      <c r="C1" s="166"/>
      <c r="D1" s="166"/>
      <c r="E1" s="166"/>
      <c r="F1" s="166"/>
      <c r="G1" s="166"/>
    </row>
    <row r="2" spans="1:9" ht="6.75" customHeight="1" thickBot="1" x14ac:dyDescent="0.4">
      <c r="A2" s="166"/>
      <c r="B2" s="166"/>
      <c r="C2" s="166"/>
      <c r="D2" s="166"/>
      <c r="E2" s="166"/>
      <c r="F2" s="166"/>
      <c r="G2" s="166"/>
    </row>
    <row r="3" spans="1:9" ht="15" customHeight="1" thickTop="1" x14ac:dyDescent="0.3">
      <c r="A3" s="341" t="s">
        <v>105</v>
      </c>
      <c r="B3" s="342"/>
      <c r="C3" s="342"/>
      <c r="D3" s="342"/>
      <c r="E3" s="342"/>
      <c r="F3" s="342"/>
      <c r="G3" s="343"/>
      <c r="H3" s="152"/>
      <c r="I3" s="110"/>
    </row>
    <row r="4" spans="1:9" ht="14.5" x14ac:dyDescent="0.35">
      <c r="A4" s="167"/>
      <c r="B4" s="337" t="s">
        <v>51</v>
      </c>
      <c r="C4" s="337"/>
      <c r="D4" s="338" t="s">
        <v>52</v>
      </c>
      <c r="E4" s="339"/>
      <c r="F4" s="337" t="s">
        <v>53</v>
      </c>
      <c r="G4" s="340"/>
    </row>
    <row r="5" spans="1:9" ht="29" x14ac:dyDescent="0.35">
      <c r="A5" s="167" t="s">
        <v>80</v>
      </c>
      <c r="B5" s="168" t="s">
        <v>81</v>
      </c>
      <c r="C5" s="168" t="s">
        <v>82</v>
      </c>
      <c r="D5" s="168" t="s">
        <v>81</v>
      </c>
      <c r="E5" s="168" t="s">
        <v>82</v>
      </c>
      <c r="F5" s="168" t="s">
        <v>81</v>
      </c>
      <c r="G5" s="169" t="s">
        <v>82</v>
      </c>
    </row>
    <row r="6" spans="1:9" ht="14.5" x14ac:dyDescent="0.35">
      <c r="A6" s="170" t="s">
        <v>83</v>
      </c>
      <c r="B6" s="172">
        <v>64.470588235294116</v>
      </c>
      <c r="C6" s="173">
        <v>1.3858823529411766</v>
      </c>
      <c r="D6" s="172">
        <v>55.412844036697251</v>
      </c>
      <c r="E6" s="173">
        <v>1.4954128440366972</v>
      </c>
      <c r="F6" s="172">
        <v>66.760563380281695</v>
      </c>
      <c r="G6" s="176">
        <v>1.380281690140845</v>
      </c>
    </row>
    <row r="7" spans="1:9" ht="14.5" x14ac:dyDescent="0.35">
      <c r="A7" s="170" t="s">
        <v>84</v>
      </c>
      <c r="B7" s="172">
        <v>43.15789473684211</v>
      </c>
      <c r="C7" s="173">
        <v>1.6526315789473685</v>
      </c>
      <c r="D7" s="172">
        <v>49.056603773584904</v>
      </c>
      <c r="E7" s="173">
        <v>1.5471698113207548</v>
      </c>
      <c r="F7" s="172">
        <v>55.49132947976878</v>
      </c>
      <c r="G7" s="176">
        <v>1.6184971098265897</v>
      </c>
    </row>
    <row r="8" spans="1:9" ht="14.5" x14ac:dyDescent="0.35">
      <c r="A8" s="170" t="s">
        <v>85</v>
      </c>
      <c r="B8" s="172">
        <v>52.272727272727273</v>
      </c>
      <c r="C8" s="173">
        <v>1.5757575757575757</v>
      </c>
      <c r="D8" s="172">
        <v>59.375</v>
      </c>
      <c r="E8" s="173">
        <v>1.4375</v>
      </c>
      <c r="F8" s="172">
        <v>68.309859154929569</v>
      </c>
      <c r="G8" s="176">
        <v>1.3661971830985915</v>
      </c>
    </row>
    <row r="9" spans="1:9" ht="14.5" x14ac:dyDescent="0.35">
      <c r="A9" s="170" t="s">
        <v>86</v>
      </c>
      <c r="B9" s="172">
        <v>63.201911589008361</v>
      </c>
      <c r="C9" s="173">
        <v>1.3942652329749103</v>
      </c>
      <c r="D9" s="172">
        <v>60.36184210526315</v>
      </c>
      <c r="E9" s="173">
        <v>1.4375</v>
      </c>
      <c r="F9" s="172">
        <v>64.048338368580062</v>
      </c>
      <c r="G9" s="176">
        <v>1.4018126888217524</v>
      </c>
    </row>
    <row r="10" spans="1:9" ht="14.5" x14ac:dyDescent="0.35">
      <c r="A10" s="170" t="s">
        <v>87</v>
      </c>
      <c r="B10" s="172">
        <v>53.308823529411761</v>
      </c>
      <c r="C10" s="173">
        <v>1.5661764705882353</v>
      </c>
      <c r="D10" s="172">
        <v>55.825242718446603</v>
      </c>
      <c r="E10" s="173">
        <v>1.5097087378640777</v>
      </c>
      <c r="F10" s="172">
        <v>65.734265734265733</v>
      </c>
      <c r="G10" s="176">
        <v>1.4615384615384615</v>
      </c>
    </row>
    <row r="11" spans="1:9" ht="14.5" x14ac:dyDescent="0.35">
      <c r="A11" s="170" t="s">
        <v>88</v>
      </c>
      <c r="B11" s="172">
        <v>94.354838709677423</v>
      </c>
      <c r="C11" s="173">
        <v>1.0564516129032258</v>
      </c>
      <c r="D11" s="172">
        <v>75.280898876404493</v>
      </c>
      <c r="E11" s="173">
        <v>1.303370786516854</v>
      </c>
      <c r="F11" s="172">
        <v>40</v>
      </c>
      <c r="G11" s="176">
        <v>1.6</v>
      </c>
      <c r="I11" s="153"/>
    </row>
    <row r="12" spans="1:9" ht="15" thickBot="1" x14ac:dyDescent="0.4">
      <c r="A12" s="171" t="s">
        <v>89</v>
      </c>
      <c r="B12" s="174">
        <v>67.02747710241465</v>
      </c>
      <c r="C12" s="175">
        <v>1.3970739190033825</v>
      </c>
      <c r="D12" s="174">
        <v>58.252032520325201</v>
      </c>
      <c r="E12" s="175">
        <v>1.4665444895879145</v>
      </c>
      <c r="F12" s="174">
        <v>62.387066096053253</v>
      </c>
      <c r="G12" s="177">
        <v>1.4252840394570268</v>
      </c>
    </row>
    <row r="13" spans="1:9" ht="15" thickTop="1" x14ac:dyDescent="0.35">
      <c r="A13" s="151"/>
      <c r="B13" s="151"/>
      <c r="C13" s="151"/>
      <c r="D13" s="151"/>
      <c r="E13" s="151"/>
      <c r="F13" s="151"/>
      <c r="G13" s="151"/>
    </row>
    <row r="14" spans="1:9" ht="0.75" customHeight="1" thickBot="1" x14ac:dyDescent="0.4">
      <c r="A14" s="151"/>
      <c r="B14" s="151"/>
      <c r="C14" s="151"/>
      <c r="D14" s="151"/>
      <c r="E14" s="151"/>
      <c r="F14" s="151"/>
      <c r="G14" s="151"/>
    </row>
    <row r="15" spans="1:9" ht="15.75" customHeight="1" thickTop="1" x14ac:dyDescent="0.3">
      <c r="A15" s="341" t="s">
        <v>90</v>
      </c>
      <c r="B15" s="342"/>
      <c r="C15" s="342"/>
      <c r="D15" s="342"/>
      <c r="E15" s="342"/>
      <c r="F15" s="342"/>
      <c r="G15" s="343"/>
    </row>
    <row r="16" spans="1:9" ht="14.5" x14ac:dyDescent="0.3">
      <c r="A16" s="335" t="s">
        <v>45</v>
      </c>
      <c r="B16" s="337" t="s">
        <v>51</v>
      </c>
      <c r="C16" s="338"/>
      <c r="D16" s="337" t="s">
        <v>52</v>
      </c>
      <c r="E16" s="337"/>
      <c r="F16" s="339" t="s">
        <v>53</v>
      </c>
      <c r="G16" s="340"/>
    </row>
    <row r="17" spans="1:9" ht="29" x14ac:dyDescent="0.3">
      <c r="A17" s="336"/>
      <c r="B17" s="168" t="s">
        <v>81</v>
      </c>
      <c r="C17" s="178" t="s">
        <v>82</v>
      </c>
      <c r="D17" s="168" t="s">
        <v>81</v>
      </c>
      <c r="E17" s="168" t="s">
        <v>82</v>
      </c>
      <c r="F17" s="179" t="s">
        <v>81</v>
      </c>
      <c r="G17" s="169" t="s">
        <v>82</v>
      </c>
    </row>
    <row r="18" spans="1:9" ht="14.5" x14ac:dyDescent="0.35">
      <c r="A18" s="170">
        <v>2003</v>
      </c>
      <c r="B18" s="172">
        <v>73</v>
      </c>
      <c r="C18" s="180">
        <v>1.32</v>
      </c>
      <c r="D18" s="172">
        <v>53</v>
      </c>
      <c r="E18" s="173">
        <v>1.58</v>
      </c>
      <c r="F18" s="181">
        <v>65</v>
      </c>
      <c r="G18" s="176">
        <v>1.5</v>
      </c>
    </row>
    <row r="19" spans="1:9" ht="14.5" x14ac:dyDescent="0.35">
      <c r="A19" s="170">
        <v>2006</v>
      </c>
      <c r="B19" s="172">
        <v>61</v>
      </c>
      <c r="C19" s="180">
        <v>1.48</v>
      </c>
      <c r="D19" s="172">
        <v>56</v>
      </c>
      <c r="E19" s="173">
        <v>1.52</v>
      </c>
      <c r="F19" s="181">
        <v>74</v>
      </c>
      <c r="G19" s="176">
        <v>1.34</v>
      </c>
    </row>
    <row r="20" spans="1:9" ht="14.5" x14ac:dyDescent="0.35">
      <c r="A20" s="170">
        <v>2009</v>
      </c>
      <c r="B20" s="172">
        <v>62.191650853889946</v>
      </c>
      <c r="C20" s="180">
        <v>1.4482922201138519</v>
      </c>
      <c r="D20" s="172">
        <v>51.832706766917291</v>
      </c>
      <c r="E20" s="173">
        <v>1.5968045112781954</v>
      </c>
      <c r="F20" s="181">
        <v>66.789667896678964</v>
      </c>
      <c r="G20" s="176">
        <v>1.4077490774907748</v>
      </c>
      <c r="I20" s="153"/>
    </row>
    <row r="21" spans="1:9" ht="14.5" x14ac:dyDescent="0.35">
      <c r="A21" s="170">
        <v>2010</v>
      </c>
      <c r="B21" s="172">
        <v>63.169257340241792</v>
      </c>
      <c r="C21" s="180">
        <v>1.4438687392055267</v>
      </c>
      <c r="D21" s="172">
        <v>52.009364026531415</v>
      </c>
      <c r="E21" s="173">
        <v>1.5669137729223566</v>
      </c>
      <c r="F21" s="181">
        <v>64.778676820561643</v>
      </c>
      <c r="G21" s="176">
        <v>1.4654926225606855</v>
      </c>
    </row>
    <row r="22" spans="1:9" ht="14.5" x14ac:dyDescent="0.35">
      <c r="A22" s="170">
        <v>2011</v>
      </c>
      <c r="B22" s="172">
        <v>65.328314512756165</v>
      </c>
      <c r="C22" s="180">
        <v>1.42534504391468</v>
      </c>
      <c r="D22" s="172">
        <v>56.665386092969648</v>
      </c>
      <c r="E22" s="173">
        <v>1.5109489051094891</v>
      </c>
      <c r="F22" s="181">
        <v>73.094170403587441</v>
      </c>
      <c r="G22" s="176">
        <v>1.3547583457897359</v>
      </c>
    </row>
    <row r="23" spans="1:9" ht="14.5" x14ac:dyDescent="0.35">
      <c r="A23" s="182">
        <v>2012</v>
      </c>
      <c r="B23" s="183">
        <v>63.387715930902111</v>
      </c>
      <c r="C23" s="184">
        <v>1.4318618042226487</v>
      </c>
      <c r="D23" s="183">
        <v>53.102040816326536</v>
      </c>
      <c r="E23" s="185">
        <v>1.5546938775510204</v>
      </c>
      <c r="F23" s="186">
        <v>64.847417840375584</v>
      </c>
      <c r="G23" s="187">
        <v>1.4512910798122065</v>
      </c>
    </row>
    <row r="24" spans="1:9" ht="14.5" x14ac:dyDescent="0.35">
      <c r="A24" s="182">
        <v>2013</v>
      </c>
      <c r="B24" s="183">
        <v>63.155668358714045</v>
      </c>
      <c r="C24" s="184">
        <v>1.4437394247038917</v>
      </c>
      <c r="D24" s="183">
        <v>56.023871689668034</v>
      </c>
      <c r="E24" s="185">
        <v>1.53562103692652</v>
      </c>
      <c r="F24" s="186">
        <v>64.594039054470713</v>
      </c>
      <c r="G24" s="187">
        <v>1.4650565262076054</v>
      </c>
    </row>
    <row r="25" spans="1:9" ht="14.5" x14ac:dyDescent="0.35">
      <c r="A25" s="170">
        <v>2014</v>
      </c>
      <c r="B25" s="172">
        <v>64.626191670847959</v>
      </c>
      <c r="C25" s="180">
        <v>1.4189663823381837</v>
      </c>
      <c r="D25" s="172">
        <v>56.954732510288068</v>
      </c>
      <c r="E25" s="173">
        <v>1.5008230452674898</v>
      </c>
      <c r="F25" s="181">
        <v>62.918410041841</v>
      </c>
      <c r="G25" s="176">
        <v>1.4973849372384938</v>
      </c>
    </row>
    <row r="26" spans="1:9" ht="14.5" x14ac:dyDescent="0.35">
      <c r="A26" s="182">
        <v>2015</v>
      </c>
      <c r="B26" s="183">
        <v>62.251334303736051</v>
      </c>
      <c r="C26" s="184">
        <v>1.4313724125878413</v>
      </c>
      <c r="D26" s="183">
        <v>51.006355932203384</v>
      </c>
      <c r="E26" s="185">
        <v>1.5696898812608855</v>
      </c>
      <c r="F26" s="186">
        <v>67.028061224489804</v>
      </c>
      <c r="G26" s="187">
        <v>1.4236588609989547</v>
      </c>
    </row>
    <row r="27" spans="1:9" ht="14.5" x14ac:dyDescent="0.35">
      <c r="A27" s="182">
        <v>2016</v>
      </c>
      <c r="B27" s="183">
        <v>64.718430034129696</v>
      </c>
      <c r="C27" s="184">
        <v>1.4414950146563443</v>
      </c>
      <c r="D27" s="183">
        <v>53.814814814814817</v>
      </c>
      <c r="E27" s="185">
        <v>1.5658250196509145</v>
      </c>
      <c r="F27" s="186">
        <v>61.953352769679306</v>
      </c>
      <c r="G27" s="187">
        <v>1.4819802023960655</v>
      </c>
    </row>
    <row r="28" spans="1:9" ht="14.5" x14ac:dyDescent="0.35">
      <c r="A28" s="182">
        <v>2017</v>
      </c>
      <c r="B28" s="183">
        <v>64.718430034129696</v>
      </c>
      <c r="C28" s="184">
        <v>1.4414950146563443</v>
      </c>
      <c r="D28" s="183">
        <v>53.814814814814817</v>
      </c>
      <c r="E28" s="185">
        <v>1.5326850351161534</v>
      </c>
      <c r="F28" s="186">
        <v>61.953352769679306</v>
      </c>
      <c r="G28" s="187">
        <v>1.4379256155055002</v>
      </c>
    </row>
    <row r="29" spans="1:9" ht="14.5" x14ac:dyDescent="0.35">
      <c r="A29" s="182">
        <v>2018</v>
      </c>
      <c r="B29" s="183">
        <v>61.079420798595876</v>
      </c>
      <c r="C29" s="184">
        <v>1.5142768258459722</v>
      </c>
      <c r="D29" s="183">
        <v>54.945875326614413</v>
      </c>
      <c r="E29" s="185">
        <v>1.5397362344733372</v>
      </c>
      <c r="F29" s="186">
        <v>63.486238532110093</v>
      </c>
      <c r="G29" s="187">
        <v>1.4493692269031009</v>
      </c>
    </row>
    <row r="30" spans="1:9" ht="14.5" x14ac:dyDescent="0.35">
      <c r="A30" s="182">
        <v>2019</v>
      </c>
      <c r="B30" s="183">
        <v>63.596297928602908</v>
      </c>
      <c r="C30" s="184">
        <v>1.4757575012196671</v>
      </c>
      <c r="D30" s="183">
        <v>55.143870713441068</v>
      </c>
      <c r="E30" s="185">
        <v>1.5294309737297189</v>
      </c>
      <c r="F30" s="186">
        <v>63.92672616251761</v>
      </c>
      <c r="G30" s="187">
        <v>1.4345048175839576</v>
      </c>
    </row>
    <row r="31" spans="1:9" ht="15" thickBot="1" x14ac:dyDescent="0.4">
      <c r="A31" s="188">
        <v>2020</v>
      </c>
      <c r="B31" s="189">
        <v>67.02747710241465</v>
      </c>
      <c r="C31" s="190">
        <v>1.3970739190033825</v>
      </c>
      <c r="D31" s="189">
        <v>58.252032520325201</v>
      </c>
      <c r="E31" s="191">
        <v>1.4665444895879145</v>
      </c>
      <c r="F31" s="192">
        <v>62.387066096053253</v>
      </c>
      <c r="G31" s="193">
        <v>1.4252840394570268</v>
      </c>
    </row>
    <row r="32" spans="1:9" ht="7.5" customHeight="1" thickTop="1" x14ac:dyDescent="0.35">
      <c r="A32" s="151"/>
      <c r="B32" s="151"/>
      <c r="C32" s="151"/>
      <c r="D32" s="151"/>
      <c r="E32" s="151"/>
      <c r="F32" s="151"/>
      <c r="G32" s="151"/>
    </row>
    <row r="33" spans="1:8" s="112" customFormat="1" ht="15.5" x14ac:dyDescent="0.35">
      <c r="A33" s="165" t="s">
        <v>106</v>
      </c>
      <c r="B33" s="166"/>
      <c r="C33" s="166"/>
      <c r="D33" s="166"/>
      <c r="E33" s="166"/>
      <c r="F33" s="166"/>
      <c r="G33" s="166"/>
      <c r="H33" s="194"/>
    </row>
    <row r="34" spans="1:8" s="194" customFormat="1" ht="5.25" customHeight="1" thickBot="1" x14ac:dyDescent="0.4">
      <c r="A34" s="166"/>
      <c r="B34" s="166"/>
      <c r="C34" s="166"/>
      <c r="D34" s="166"/>
      <c r="E34" s="166"/>
      <c r="F34" s="166"/>
      <c r="G34" s="166"/>
    </row>
    <row r="35" spans="1:8" s="194" customFormat="1" ht="16.5" customHeight="1" thickTop="1" x14ac:dyDescent="0.3">
      <c r="A35" s="341" t="s">
        <v>107</v>
      </c>
      <c r="B35" s="342"/>
      <c r="C35" s="342"/>
      <c r="D35" s="342"/>
      <c r="E35" s="342"/>
      <c r="F35" s="342"/>
      <c r="G35" s="343"/>
    </row>
    <row r="36" spans="1:8" s="194" customFormat="1" ht="14.5" x14ac:dyDescent="0.35">
      <c r="A36" s="167"/>
      <c r="B36" s="337" t="s">
        <v>51</v>
      </c>
      <c r="C36" s="347"/>
      <c r="D36" s="338" t="s">
        <v>52</v>
      </c>
      <c r="E36" s="339"/>
      <c r="F36" s="337" t="s">
        <v>53</v>
      </c>
      <c r="G36" s="340"/>
    </row>
    <row r="37" spans="1:8" s="194" customFormat="1" ht="29" x14ac:dyDescent="0.35">
      <c r="A37" s="167" t="s">
        <v>80</v>
      </c>
      <c r="B37" s="168" t="s">
        <v>81</v>
      </c>
      <c r="C37" s="168" t="s">
        <v>82</v>
      </c>
      <c r="D37" s="168" t="s">
        <v>81</v>
      </c>
      <c r="E37" s="168" t="s">
        <v>82</v>
      </c>
      <c r="F37" s="168" t="s">
        <v>81</v>
      </c>
      <c r="G37" s="169" t="s">
        <v>82</v>
      </c>
    </row>
    <row r="38" spans="1:8" s="194" customFormat="1" ht="15" thickBot="1" x14ac:dyDescent="0.35">
      <c r="A38" s="195" t="s">
        <v>91</v>
      </c>
      <c r="B38" s="192">
        <f>GETPIVOTDATA("Average of %Driver Only2",[3]RPcarocc2020!$A$3,"Location","85010 - U Loire Drive","Period","AM")</f>
        <v>80.916030534351151</v>
      </c>
      <c r="C38" s="196">
        <f>GETPIVOTDATA("Average of Av Occupancy2",[3]RPcarocc2020!$A$3,"Location","85010 - U Loire Drive","Period","AM")</f>
        <v>1.2137404580152671</v>
      </c>
      <c r="D38" s="189">
        <f>GETPIVOTDATA("Average of %Driver Only2",[3]RPcarocc2020!$A$3,"Location","85010 - U Loire Drive","Period","OP")</f>
        <v>59.018759018759013</v>
      </c>
      <c r="E38" s="191">
        <f>GETPIVOTDATA("Average of Av Occupancy2",[3]RPcarocc2020!$A$3,"Location","85010 - U Loire Drive","Period","OP")</f>
        <v>1.4574314574314575</v>
      </c>
      <c r="F38" s="189">
        <f>GETPIVOTDATA("Average of %Driver Only2",[3]RPcarocc2020!$A$3,"Location","85010 - U Loire Drive","Period","PM")</f>
        <v>58.252427184466015</v>
      </c>
      <c r="G38" s="193">
        <f>GETPIVOTDATA("Average of Av Occupancy2",[3]RPcarocc2020!$A$3,"Location","85010 - U Loire Drive","Period","PM")</f>
        <v>1.4902912621359223</v>
      </c>
    </row>
    <row r="39" spans="1:8" s="5" customFormat="1" ht="14" thickTop="1" thickBot="1" x14ac:dyDescent="0.35"/>
    <row r="40" spans="1:8" s="5" customFormat="1" ht="17.25" customHeight="1" thickTop="1" x14ac:dyDescent="0.35">
      <c r="A40" s="344" t="s">
        <v>92</v>
      </c>
      <c r="B40" s="345"/>
      <c r="C40" s="345"/>
      <c r="D40" s="345"/>
      <c r="E40" s="345"/>
      <c r="F40" s="345"/>
      <c r="G40" s="346"/>
    </row>
    <row r="41" spans="1:8" s="5" customFormat="1" ht="14.5" x14ac:dyDescent="0.3">
      <c r="A41" s="335" t="s">
        <v>45</v>
      </c>
      <c r="B41" s="337" t="s">
        <v>51</v>
      </c>
      <c r="C41" s="338"/>
      <c r="D41" s="337" t="s">
        <v>52</v>
      </c>
      <c r="E41" s="337"/>
      <c r="F41" s="339" t="s">
        <v>53</v>
      </c>
      <c r="G41" s="340"/>
    </row>
    <row r="42" spans="1:8" s="5" customFormat="1" ht="29" x14ac:dyDescent="0.3">
      <c r="A42" s="336"/>
      <c r="B42" s="168" t="s">
        <v>81</v>
      </c>
      <c r="C42" s="178" t="s">
        <v>82</v>
      </c>
      <c r="D42" s="168" t="s">
        <v>81</v>
      </c>
      <c r="E42" s="168" t="s">
        <v>82</v>
      </c>
      <c r="F42" s="179" t="s">
        <v>81</v>
      </c>
      <c r="G42" s="169" t="s">
        <v>82</v>
      </c>
    </row>
    <row r="43" spans="1:8" s="5" customFormat="1" ht="14.5" x14ac:dyDescent="0.35">
      <c r="A43" s="170">
        <v>2003</v>
      </c>
      <c r="B43" s="172">
        <v>77.48091603053436</v>
      </c>
      <c r="C43" s="180">
        <v>1.2709923664122138</v>
      </c>
      <c r="D43" s="172">
        <v>50.863723608445298</v>
      </c>
      <c r="E43" s="173">
        <v>1.5969289827255277</v>
      </c>
      <c r="F43" s="181">
        <v>51.346499102333929</v>
      </c>
      <c r="G43" s="176">
        <v>1.6929982046678635</v>
      </c>
    </row>
    <row r="44" spans="1:8" s="5" customFormat="1" ht="14.5" x14ac:dyDescent="0.35">
      <c r="A44" s="170">
        <v>2006</v>
      </c>
      <c r="B44" s="172">
        <v>78.911564625850332</v>
      </c>
      <c r="C44" s="180">
        <v>1.2517006802721089</v>
      </c>
      <c r="D44" s="172">
        <v>55.712050078247266</v>
      </c>
      <c r="E44" s="173">
        <v>1.4913928012519562</v>
      </c>
      <c r="F44" s="181">
        <v>65.570599613152808</v>
      </c>
      <c r="G44" s="176">
        <v>1.4352030947775629</v>
      </c>
    </row>
    <row r="45" spans="1:8" s="5" customFormat="1" ht="14.5" x14ac:dyDescent="0.35">
      <c r="A45" s="170">
        <v>2009</v>
      </c>
      <c r="B45" s="172">
        <v>80</v>
      </c>
      <c r="C45" s="180">
        <v>1.2271186440677966</v>
      </c>
      <c r="D45" s="172">
        <v>54.11</v>
      </c>
      <c r="E45" s="173">
        <v>1.536231884057971</v>
      </c>
      <c r="F45" s="181">
        <v>54.18</v>
      </c>
      <c r="G45" s="176">
        <v>1.5502092050209204</v>
      </c>
    </row>
    <row r="46" spans="1:8" s="5" customFormat="1" ht="14.5" x14ac:dyDescent="0.35">
      <c r="A46" s="170">
        <v>2010</v>
      </c>
      <c r="B46" s="172">
        <v>81</v>
      </c>
      <c r="C46" s="180">
        <v>1.23</v>
      </c>
      <c r="D46" s="172">
        <v>56</v>
      </c>
      <c r="E46" s="173">
        <v>1.51</v>
      </c>
      <c r="F46" s="181">
        <v>50</v>
      </c>
      <c r="G46" s="176">
        <v>1.68</v>
      </c>
    </row>
    <row r="47" spans="1:8" s="5" customFormat="1" ht="14.5" x14ac:dyDescent="0.35">
      <c r="A47" s="170">
        <v>2011</v>
      </c>
      <c r="B47" s="172">
        <v>85.357142857142847</v>
      </c>
      <c r="C47" s="180">
        <v>1.1785714285714286</v>
      </c>
      <c r="D47" s="172">
        <v>75.438596491228068</v>
      </c>
      <c r="E47" s="173">
        <v>1.2596491228070175</v>
      </c>
      <c r="F47" s="181">
        <v>85.934065934065927</v>
      </c>
      <c r="G47" s="176">
        <v>1.1560439560439559</v>
      </c>
    </row>
    <row r="48" spans="1:8" s="5" customFormat="1" ht="14.5" x14ac:dyDescent="0.35">
      <c r="A48" s="182">
        <v>2012</v>
      </c>
      <c r="B48" s="183">
        <v>85.77235772357723</v>
      </c>
      <c r="C48" s="184">
        <v>1.1463414634146341</v>
      </c>
      <c r="D48" s="183">
        <v>58.165137614678898</v>
      </c>
      <c r="E48" s="185">
        <v>1.526605504587156</v>
      </c>
      <c r="F48" s="186">
        <v>63.333333333333329</v>
      </c>
      <c r="G48" s="187">
        <v>1.4</v>
      </c>
    </row>
    <row r="49" spans="1:7" s="5" customFormat="1" ht="14.5" x14ac:dyDescent="0.35">
      <c r="A49" s="182">
        <v>2013</v>
      </c>
      <c r="B49" s="183">
        <v>86.173633440514479</v>
      </c>
      <c r="C49" s="184">
        <v>1.1639871382636655</v>
      </c>
      <c r="D49" s="183">
        <v>62.520458265139112</v>
      </c>
      <c r="E49" s="185">
        <v>1.4173486088379705</v>
      </c>
      <c r="F49" s="186">
        <v>62.872154115586689</v>
      </c>
      <c r="G49" s="187">
        <v>1.4238178633975482</v>
      </c>
    </row>
    <row r="50" spans="1:7" s="5" customFormat="1" ht="14.5" x14ac:dyDescent="0.35">
      <c r="A50" s="170">
        <v>2014</v>
      </c>
      <c r="B50" s="172">
        <v>75</v>
      </c>
      <c r="C50" s="180">
        <v>1.3032786885245902</v>
      </c>
      <c r="D50" s="172">
        <v>55.70469798657718</v>
      </c>
      <c r="E50" s="173">
        <v>1.5218120805369129</v>
      </c>
      <c r="F50" s="181">
        <v>57.358490566037737</v>
      </c>
      <c r="G50" s="176">
        <v>1.5773584905660378</v>
      </c>
    </row>
    <row r="51" spans="1:7" s="5" customFormat="1" ht="14.5" x14ac:dyDescent="0.35">
      <c r="A51" s="182">
        <v>2015</v>
      </c>
      <c r="B51" s="183">
        <v>81.368821292775664</v>
      </c>
      <c r="C51" s="184">
        <v>1.209125475285171</v>
      </c>
      <c r="D51" s="183">
        <v>58.455882352941181</v>
      </c>
      <c r="E51" s="185">
        <v>1.4558823529411764</v>
      </c>
      <c r="F51" s="186">
        <v>58.801498127340821</v>
      </c>
      <c r="G51" s="187">
        <v>1.5205992509363295</v>
      </c>
    </row>
    <row r="52" spans="1:7" s="5" customFormat="1" ht="14.5" x14ac:dyDescent="0.35">
      <c r="A52" s="182">
        <v>2016</v>
      </c>
      <c r="B52" s="183">
        <v>81.368821292775664</v>
      </c>
      <c r="C52" s="184">
        <v>1.2015209125475286</v>
      </c>
      <c r="D52" s="183">
        <v>57.96387520525451</v>
      </c>
      <c r="E52" s="185">
        <v>1.4597701149425288</v>
      </c>
      <c r="F52" s="186">
        <v>56.307129798903112</v>
      </c>
      <c r="G52" s="187">
        <v>1.5484460694698354</v>
      </c>
    </row>
    <row r="53" spans="1:7" s="5" customFormat="1" ht="14.5" x14ac:dyDescent="0.35">
      <c r="A53" s="182">
        <v>2017</v>
      </c>
      <c r="B53" s="183">
        <v>79.207920792079207</v>
      </c>
      <c r="C53" s="184">
        <v>1.2178217821782178</v>
      </c>
      <c r="D53" s="183">
        <v>59.603658536585371</v>
      </c>
      <c r="E53" s="185">
        <v>1.4832317073170731</v>
      </c>
      <c r="F53" s="186">
        <v>56.321839080459768</v>
      </c>
      <c r="G53" s="187">
        <v>1.5533661740558293</v>
      </c>
    </row>
    <row r="54" spans="1:7" s="5" customFormat="1" ht="14.5" x14ac:dyDescent="0.35">
      <c r="A54" s="182">
        <v>2018</v>
      </c>
      <c r="B54" s="183">
        <f>B38</f>
        <v>80.916030534351151</v>
      </c>
      <c r="C54" s="184">
        <v>1.2255192878338279</v>
      </c>
      <c r="D54" s="183">
        <v>57.357357357357351</v>
      </c>
      <c r="E54" s="185">
        <v>1.4474474474474475</v>
      </c>
      <c r="F54" s="186">
        <v>59.011627906976749</v>
      </c>
      <c r="G54" s="187">
        <v>1.4970930232558139</v>
      </c>
    </row>
    <row r="55" spans="1:7" s="5" customFormat="1" ht="14.5" x14ac:dyDescent="0.35">
      <c r="A55" s="182">
        <v>2019</v>
      </c>
      <c r="B55" s="183">
        <v>80.916030534351151</v>
      </c>
      <c r="C55" s="184">
        <v>1.2137404580152671</v>
      </c>
      <c r="D55" s="183">
        <v>59.018759018759013</v>
      </c>
      <c r="E55" s="185">
        <v>1.4574314574314575</v>
      </c>
      <c r="F55" s="186">
        <v>58.252427184466015</v>
      </c>
      <c r="G55" s="187">
        <v>1.4902912621359223</v>
      </c>
    </row>
    <row r="56" spans="1:7" s="5" customFormat="1" ht="15" thickBot="1" x14ac:dyDescent="0.4">
      <c r="A56" s="188">
        <v>2020</v>
      </c>
      <c r="B56" s="189">
        <v>80.916030534351151</v>
      </c>
      <c r="C56" s="191">
        <v>1.2137404580152671</v>
      </c>
      <c r="D56" s="189">
        <v>59.018759018759013</v>
      </c>
      <c r="E56" s="191">
        <v>1.4574314574314575</v>
      </c>
      <c r="F56" s="189">
        <v>58.252427184466015</v>
      </c>
      <c r="G56" s="193">
        <v>1.4902912621359223</v>
      </c>
    </row>
    <row r="57" spans="1:7" s="5" customFormat="1" ht="13.5" thickTop="1" x14ac:dyDescent="0.3"/>
  </sheetData>
  <mergeCells count="18">
    <mergeCell ref="F36:G36"/>
    <mergeCell ref="A40:G40"/>
    <mergeCell ref="A41:A42"/>
    <mergeCell ref="B41:C41"/>
    <mergeCell ref="D41:E41"/>
    <mergeCell ref="F41:G41"/>
    <mergeCell ref="B36:C36"/>
    <mergeCell ref="D36:E36"/>
    <mergeCell ref="A3:G3"/>
    <mergeCell ref="B4:C4"/>
    <mergeCell ref="D4:E4"/>
    <mergeCell ref="F4:G4"/>
    <mergeCell ref="A15:G15"/>
    <mergeCell ref="A16:A17"/>
    <mergeCell ref="B16:C16"/>
    <mergeCell ref="D16:E16"/>
    <mergeCell ref="F16:G16"/>
    <mergeCell ref="A35:G35"/>
  </mergeCells>
  <pageMargins left="0.70866141732283472" right="0.70866141732283472" top="0.74803149606299213" bottom="0.74803149606299213" header="0.31496062992125984" footer="0.31496062992125984"/>
  <pageSetup paperSize="9" scale="88" orientation="portrait" r:id="rId1"/>
  <headerFooter>
    <oddHeader>&amp;C&amp;"Calibri,Regular"&amp;13SRAD Report No.2047 Transport Statistics Wigan 2019</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205A7-BA75-485D-B9B7-465CD8B71B1F}">
  <sheetPr>
    <pageSetUpPr fitToPage="1"/>
  </sheetPr>
  <dimension ref="A1:L27"/>
  <sheetViews>
    <sheetView zoomScaleNormal="100" workbookViewId="0">
      <selection activeCell="X16" sqref="X16"/>
    </sheetView>
  </sheetViews>
  <sheetFormatPr defaultColWidth="9.1796875" defaultRowHeight="14.5" x14ac:dyDescent="0.35"/>
  <cols>
    <col min="1" max="1" width="20.7265625" style="154" customWidth="1"/>
    <col min="2" max="2" width="10.26953125" style="154" customWidth="1"/>
    <col min="3" max="4" width="11.26953125" style="154" customWidth="1"/>
    <col min="5" max="16384" width="9.1796875" style="154"/>
  </cols>
  <sheetData>
    <row r="1" spans="1:12" ht="18.5" x14ac:dyDescent="0.45">
      <c r="A1" s="197" t="s">
        <v>93</v>
      </c>
      <c r="B1" s="198"/>
      <c r="C1" s="198"/>
      <c r="D1" s="198"/>
      <c r="E1" s="198"/>
      <c r="F1" s="198"/>
      <c r="G1" s="198"/>
      <c r="H1" s="198"/>
      <c r="I1" s="198"/>
      <c r="J1" s="198"/>
    </row>
    <row r="2" spans="1:12" ht="15" thickBot="1" x14ac:dyDescent="0.4">
      <c r="A2" s="198"/>
      <c r="B2" s="198"/>
      <c r="C2" s="198"/>
      <c r="D2" s="198"/>
      <c r="E2" s="198"/>
      <c r="F2" s="198"/>
      <c r="G2" s="198"/>
      <c r="H2" s="198"/>
      <c r="I2" s="198"/>
      <c r="J2" s="198"/>
    </row>
    <row r="3" spans="1:12" s="155" customFormat="1" ht="13.9" customHeight="1" thickTop="1" x14ac:dyDescent="0.25">
      <c r="A3" s="350" t="s">
        <v>110</v>
      </c>
      <c r="B3" s="351"/>
      <c r="C3" s="351"/>
      <c r="D3" s="351"/>
      <c r="E3" s="351"/>
      <c r="F3" s="351"/>
      <c r="G3" s="351"/>
      <c r="H3" s="351"/>
      <c r="I3" s="351"/>
      <c r="J3" s="352"/>
      <c r="L3" s="156"/>
    </row>
    <row r="4" spans="1:12" s="155" customFormat="1" ht="13.15" customHeight="1" x14ac:dyDescent="0.25">
      <c r="A4" s="353" t="s">
        <v>45</v>
      </c>
      <c r="B4" s="355" t="s">
        <v>51</v>
      </c>
      <c r="C4" s="356"/>
      <c r="D4" s="357"/>
      <c r="E4" s="355" t="s">
        <v>52</v>
      </c>
      <c r="F4" s="356"/>
      <c r="G4" s="357"/>
      <c r="H4" s="355" t="s">
        <v>53</v>
      </c>
      <c r="I4" s="356"/>
      <c r="J4" s="358"/>
      <c r="L4" s="156"/>
    </row>
    <row r="5" spans="1:12" s="155" customFormat="1" ht="13" x14ac:dyDescent="0.25">
      <c r="A5" s="354"/>
      <c r="B5" s="199" t="s">
        <v>86</v>
      </c>
      <c r="C5" s="199" t="s">
        <v>94</v>
      </c>
      <c r="D5" s="199" t="s">
        <v>33</v>
      </c>
      <c r="E5" s="199" t="s">
        <v>86</v>
      </c>
      <c r="F5" s="199" t="s">
        <v>94</v>
      </c>
      <c r="G5" s="199" t="s">
        <v>33</v>
      </c>
      <c r="H5" s="199" t="s">
        <v>86</v>
      </c>
      <c r="I5" s="199" t="s">
        <v>94</v>
      </c>
      <c r="J5" s="200" t="s">
        <v>33</v>
      </c>
      <c r="L5" s="156"/>
    </row>
    <row r="6" spans="1:12" s="155" customFormat="1" ht="13" x14ac:dyDescent="0.25">
      <c r="A6" s="201">
        <v>1997</v>
      </c>
      <c r="B6" s="202">
        <v>227</v>
      </c>
      <c r="C6" s="202">
        <v>469</v>
      </c>
      <c r="D6" s="202">
        <v>696</v>
      </c>
      <c r="E6" s="202">
        <v>176</v>
      </c>
      <c r="F6" s="202">
        <v>474</v>
      </c>
      <c r="G6" s="202">
        <v>650</v>
      </c>
      <c r="H6" s="202">
        <v>364</v>
      </c>
      <c r="I6" s="202">
        <v>311</v>
      </c>
      <c r="J6" s="203">
        <v>675</v>
      </c>
      <c r="L6" s="156"/>
    </row>
    <row r="7" spans="1:12" s="155" customFormat="1" ht="13" x14ac:dyDescent="0.25">
      <c r="A7" s="201">
        <v>2000</v>
      </c>
      <c r="B7" s="202">
        <v>369</v>
      </c>
      <c r="C7" s="202">
        <v>404</v>
      </c>
      <c r="D7" s="202">
        <v>773</v>
      </c>
      <c r="E7" s="202">
        <v>298</v>
      </c>
      <c r="F7" s="202">
        <v>363</v>
      </c>
      <c r="G7" s="202">
        <v>661</v>
      </c>
      <c r="H7" s="202">
        <v>258</v>
      </c>
      <c r="I7" s="202">
        <v>343</v>
      </c>
      <c r="J7" s="203">
        <v>601</v>
      </c>
      <c r="L7" s="156"/>
    </row>
    <row r="8" spans="1:12" s="155" customFormat="1" ht="13" x14ac:dyDescent="0.25">
      <c r="A8" s="201">
        <v>2003</v>
      </c>
      <c r="B8" s="202">
        <v>335</v>
      </c>
      <c r="C8" s="202">
        <v>284</v>
      </c>
      <c r="D8" s="202">
        <v>619</v>
      </c>
      <c r="E8" s="202">
        <v>137</v>
      </c>
      <c r="F8" s="202">
        <v>230</v>
      </c>
      <c r="G8" s="202">
        <v>367</v>
      </c>
      <c r="H8" s="202">
        <v>366</v>
      </c>
      <c r="I8" s="202">
        <v>416</v>
      </c>
      <c r="J8" s="203">
        <v>782</v>
      </c>
      <c r="L8" s="156"/>
    </row>
    <row r="9" spans="1:12" s="155" customFormat="1" ht="13" x14ac:dyDescent="0.25">
      <c r="A9" s="201">
        <v>2006</v>
      </c>
      <c r="B9" s="202">
        <v>406</v>
      </c>
      <c r="C9" s="202">
        <v>152</v>
      </c>
      <c r="D9" s="202">
        <v>558</v>
      </c>
      <c r="E9" s="202">
        <v>201</v>
      </c>
      <c r="F9" s="202">
        <v>201</v>
      </c>
      <c r="G9" s="202">
        <v>402</v>
      </c>
      <c r="H9" s="202">
        <v>396</v>
      </c>
      <c r="I9" s="202">
        <v>215</v>
      </c>
      <c r="J9" s="203">
        <v>611</v>
      </c>
      <c r="L9" s="156"/>
    </row>
    <row r="10" spans="1:12" s="155" customFormat="1" ht="13" x14ac:dyDescent="0.25">
      <c r="A10" s="204">
        <v>2009</v>
      </c>
      <c r="B10" s="205">
        <v>389</v>
      </c>
      <c r="C10" s="205">
        <v>322</v>
      </c>
      <c r="D10" s="205">
        <v>711</v>
      </c>
      <c r="E10" s="205">
        <v>132</v>
      </c>
      <c r="F10" s="205">
        <v>230</v>
      </c>
      <c r="G10" s="205">
        <v>362</v>
      </c>
      <c r="H10" s="205">
        <v>458</v>
      </c>
      <c r="I10" s="205">
        <v>486</v>
      </c>
      <c r="J10" s="206">
        <v>944</v>
      </c>
      <c r="L10" s="156"/>
    </row>
    <row r="11" spans="1:12" s="155" customFormat="1" ht="13" x14ac:dyDescent="0.25">
      <c r="A11" s="207">
        <v>2010</v>
      </c>
      <c r="B11" s="208">
        <v>511</v>
      </c>
      <c r="C11" s="208">
        <v>382</v>
      </c>
      <c r="D11" s="208">
        <v>893</v>
      </c>
      <c r="E11" s="208">
        <v>296</v>
      </c>
      <c r="F11" s="208">
        <v>276</v>
      </c>
      <c r="G11" s="208">
        <v>572</v>
      </c>
      <c r="H11" s="208">
        <v>536</v>
      </c>
      <c r="I11" s="208">
        <v>588</v>
      </c>
      <c r="J11" s="209">
        <v>1124</v>
      </c>
      <c r="L11" s="156"/>
    </row>
    <row r="12" spans="1:12" s="155" customFormat="1" ht="13" x14ac:dyDescent="0.25">
      <c r="A12" s="207">
        <v>2011</v>
      </c>
      <c r="B12" s="208">
        <v>572</v>
      </c>
      <c r="C12" s="208">
        <v>458</v>
      </c>
      <c r="D12" s="208">
        <v>1030</v>
      </c>
      <c r="E12" s="208">
        <v>327</v>
      </c>
      <c r="F12" s="208">
        <v>318</v>
      </c>
      <c r="G12" s="208">
        <v>645</v>
      </c>
      <c r="H12" s="208">
        <v>726</v>
      </c>
      <c r="I12" s="208">
        <v>564</v>
      </c>
      <c r="J12" s="209">
        <v>1290</v>
      </c>
      <c r="L12" s="156"/>
    </row>
    <row r="13" spans="1:12" s="155" customFormat="1" ht="13" x14ac:dyDescent="0.25">
      <c r="A13" s="207">
        <v>2012</v>
      </c>
      <c r="B13" s="208">
        <v>461</v>
      </c>
      <c r="C13" s="208">
        <v>398</v>
      </c>
      <c r="D13" s="208">
        <v>859</v>
      </c>
      <c r="E13" s="208">
        <v>352</v>
      </c>
      <c r="F13" s="208">
        <v>243</v>
      </c>
      <c r="G13" s="208">
        <v>595</v>
      </c>
      <c r="H13" s="208">
        <v>560</v>
      </c>
      <c r="I13" s="208">
        <v>499</v>
      </c>
      <c r="J13" s="209">
        <v>1059</v>
      </c>
      <c r="L13" s="156"/>
    </row>
    <row r="14" spans="1:12" s="155" customFormat="1" ht="13" x14ac:dyDescent="0.25">
      <c r="A14" s="207">
        <v>2013</v>
      </c>
      <c r="B14" s="208">
        <v>467</v>
      </c>
      <c r="C14" s="208">
        <v>430</v>
      </c>
      <c r="D14" s="208">
        <v>897</v>
      </c>
      <c r="E14" s="208">
        <v>354</v>
      </c>
      <c r="F14" s="208">
        <v>282</v>
      </c>
      <c r="G14" s="208">
        <v>636</v>
      </c>
      <c r="H14" s="208">
        <v>608</v>
      </c>
      <c r="I14" s="208">
        <v>562</v>
      </c>
      <c r="J14" s="209">
        <v>1170</v>
      </c>
      <c r="L14" s="156"/>
    </row>
    <row r="15" spans="1:12" s="155" customFormat="1" ht="13" x14ac:dyDescent="0.25">
      <c r="A15" s="207">
        <v>2014</v>
      </c>
      <c r="B15" s="208">
        <v>569</v>
      </c>
      <c r="C15" s="208">
        <v>498</v>
      </c>
      <c r="D15" s="208">
        <v>1067</v>
      </c>
      <c r="E15" s="208">
        <v>272</v>
      </c>
      <c r="F15" s="208">
        <v>311</v>
      </c>
      <c r="G15" s="208">
        <v>583</v>
      </c>
      <c r="H15" s="208">
        <v>355</v>
      </c>
      <c r="I15" s="208">
        <v>421</v>
      </c>
      <c r="J15" s="209">
        <v>776</v>
      </c>
      <c r="L15" s="156"/>
    </row>
    <row r="16" spans="1:12" s="155" customFormat="1" ht="13" x14ac:dyDescent="0.25">
      <c r="A16" s="207">
        <v>2015</v>
      </c>
      <c r="B16" s="208">
        <v>408</v>
      </c>
      <c r="C16" s="208">
        <v>493</v>
      </c>
      <c r="D16" s="208">
        <v>901</v>
      </c>
      <c r="E16" s="208">
        <v>242</v>
      </c>
      <c r="F16" s="208">
        <v>375</v>
      </c>
      <c r="G16" s="208">
        <v>617</v>
      </c>
      <c r="H16" s="208">
        <v>454</v>
      </c>
      <c r="I16" s="208">
        <v>709</v>
      </c>
      <c r="J16" s="209">
        <v>1163</v>
      </c>
      <c r="L16" s="156"/>
    </row>
    <row r="17" spans="1:12" s="155" customFormat="1" ht="13" x14ac:dyDescent="0.25">
      <c r="A17" s="207">
        <v>2016</v>
      </c>
      <c r="B17" s="208">
        <v>530</v>
      </c>
      <c r="C17" s="208">
        <v>498</v>
      </c>
      <c r="D17" s="208">
        <v>1028</v>
      </c>
      <c r="E17" s="208">
        <v>306</v>
      </c>
      <c r="F17" s="208">
        <v>311</v>
      </c>
      <c r="G17" s="208">
        <v>617</v>
      </c>
      <c r="H17" s="208">
        <v>500</v>
      </c>
      <c r="I17" s="208">
        <v>785</v>
      </c>
      <c r="J17" s="209">
        <v>1285</v>
      </c>
      <c r="L17" s="156"/>
    </row>
    <row r="18" spans="1:12" s="155" customFormat="1" ht="13" x14ac:dyDescent="0.25">
      <c r="A18" s="207" t="s">
        <v>95</v>
      </c>
      <c r="B18" s="208">
        <v>491</v>
      </c>
      <c r="C18" s="208">
        <v>285</v>
      </c>
      <c r="D18" s="208">
        <v>776</v>
      </c>
      <c r="E18" s="208">
        <v>359</v>
      </c>
      <c r="F18" s="208">
        <v>328</v>
      </c>
      <c r="G18" s="208">
        <v>687</v>
      </c>
      <c r="H18" s="208">
        <v>521</v>
      </c>
      <c r="I18" s="208">
        <v>623</v>
      </c>
      <c r="J18" s="209">
        <v>1144</v>
      </c>
      <c r="L18" s="156"/>
    </row>
    <row r="19" spans="1:12" s="155" customFormat="1" ht="13" x14ac:dyDescent="0.25">
      <c r="A19" s="207">
        <v>2018</v>
      </c>
      <c r="B19" s="208">
        <v>458</v>
      </c>
      <c r="C19" s="208">
        <v>482</v>
      </c>
      <c r="D19" s="208">
        <v>940</v>
      </c>
      <c r="E19" s="208">
        <v>312</v>
      </c>
      <c r="F19" s="208">
        <v>461</v>
      </c>
      <c r="G19" s="208">
        <v>773</v>
      </c>
      <c r="H19" s="208">
        <v>470</v>
      </c>
      <c r="I19" s="208">
        <v>910</v>
      </c>
      <c r="J19" s="209">
        <v>1380</v>
      </c>
      <c r="L19" s="156"/>
    </row>
    <row r="20" spans="1:12" s="155" customFormat="1" ht="13" x14ac:dyDescent="0.25">
      <c r="A20" s="207">
        <v>2019</v>
      </c>
      <c r="B20" s="208">
        <v>273</v>
      </c>
      <c r="C20" s="208">
        <v>443</v>
      </c>
      <c r="D20" s="208">
        <v>716</v>
      </c>
      <c r="E20" s="208">
        <v>210</v>
      </c>
      <c r="F20" s="208">
        <v>327</v>
      </c>
      <c r="G20" s="208">
        <v>537</v>
      </c>
      <c r="H20" s="208">
        <v>393</v>
      </c>
      <c r="I20" s="208">
        <v>1095</v>
      </c>
      <c r="J20" s="209">
        <v>1488</v>
      </c>
      <c r="L20" s="156"/>
    </row>
    <row r="21" spans="1:12" s="155" customFormat="1" ht="13" x14ac:dyDescent="0.25">
      <c r="A21" s="207" t="s">
        <v>108</v>
      </c>
      <c r="B21" s="208">
        <v>366</v>
      </c>
      <c r="C21" s="208">
        <v>494</v>
      </c>
      <c r="D21" s="208">
        <v>860</v>
      </c>
      <c r="E21" s="208">
        <v>331</v>
      </c>
      <c r="F21" s="208">
        <v>349</v>
      </c>
      <c r="G21" s="208">
        <v>680</v>
      </c>
      <c r="H21" s="208">
        <v>501</v>
      </c>
      <c r="I21" s="208">
        <v>698</v>
      </c>
      <c r="J21" s="209">
        <v>1199</v>
      </c>
      <c r="L21" s="156"/>
    </row>
    <row r="22" spans="1:12" s="155" customFormat="1" ht="16.5" customHeight="1" thickBot="1" x14ac:dyDescent="0.3">
      <c r="A22" s="210" t="s">
        <v>75</v>
      </c>
      <c r="B22" s="211">
        <f>B21/B6</f>
        <v>1.6123348017621146</v>
      </c>
      <c r="C22" s="211">
        <f t="shared" ref="C22:J22" si="0">C21/C6</f>
        <v>1.0533049040511726</v>
      </c>
      <c r="D22" s="211">
        <f t="shared" si="0"/>
        <v>1.235632183908046</v>
      </c>
      <c r="E22" s="211">
        <f t="shared" si="0"/>
        <v>1.8806818181818181</v>
      </c>
      <c r="F22" s="211">
        <f t="shared" si="0"/>
        <v>0.73628691983122363</v>
      </c>
      <c r="G22" s="211">
        <f t="shared" si="0"/>
        <v>1.0461538461538462</v>
      </c>
      <c r="H22" s="211">
        <f t="shared" si="0"/>
        <v>1.3763736263736264</v>
      </c>
      <c r="I22" s="211">
        <f t="shared" si="0"/>
        <v>2.2443729903536975</v>
      </c>
      <c r="J22" s="212">
        <f t="shared" si="0"/>
        <v>1.7762962962962963</v>
      </c>
      <c r="L22" s="156"/>
    </row>
    <row r="23" spans="1:12" ht="15" thickTop="1" x14ac:dyDescent="0.35">
      <c r="A23" s="198"/>
      <c r="B23" s="198"/>
      <c r="C23" s="198"/>
      <c r="D23" s="198"/>
      <c r="E23" s="198"/>
      <c r="F23" s="198"/>
      <c r="G23" s="198"/>
      <c r="H23" s="198"/>
      <c r="I23" s="198"/>
      <c r="J23" s="198"/>
    </row>
    <row r="24" spans="1:12" x14ac:dyDescent="0.35">
      <c r="A24" s="348" t="s">
        <v>96</v>
      </c>
      <c r="B24" s="349"/>
      <c r="C24" s="349"/>
      <c r="D24" s="349"/>
      <c r="E24" s="349"/>
      <c r="F24" s="349"/>
      <c r="G24" s="349"/>
      <c r="H24" s="349"/>
      <c r="I24" s="349"/>
      <c r="J24" s="349"/>
    </row>
    <row r="25" spans="1:12" x14ac:dyDescent="0.35">
      <c r="A25" s="349"/>
      <c r="B25" s="349"/>
      <c r="C25" s="349"/>
      <c r="D25" s="349"/>
      <c r="E25" s="349"/>
      <c r="F25" s="349"/>
      <c r="G25" s="349"/>
      <c r="H25" s="349"/>
      <c r="I25" s="349"/>
      <c r="J25" s="349"/>
    </row>
    <row r="26" spans="1:12" ht="15" customHeight="1" x14ac:dyDescent="0.35">
      <c r="A26" s="348" t="s">
        <v>109</v>
      </c>
      <c r="B26" s="349"/>
      <c r="C26" s="349"/>
      <c r="D26" s="349"/>
      <c r="E26" s="349"/>
      <c r="F26" s="349"/>
      <c r="G26" s="349"/>
      <c r="H26" s="349"/>
      <c r="I26" s="349"/>
      <c r="J26" s="349"/>
    </row>
    <row r="27" spans="1:12" x14ac:dyDescent="0.35">
      <c r="A27" s="349"/>
      <c r="B27" s="349"/>
      <c r="C27" s="349"/>
      <c r="D27" s="349"/>
      <c r="E27" s="349"/>
      <c r="F27" s="349"/>
      <c r="G27" s="349"/>
      <c r="H27" s="349"/>
      <c r="I27" s="349"/>
      <c r="J27" s="349"/>
    </row>
  </sheetData>
  <mergeCells count="7">
    <mergeCell ref="A24:J25"/>
    <mergeCell ref="A26:J27"/>
    <mergeCell ref="A3:J3"/>
    <mergeCell ref="A4:A5"/>
    <mergeCell ref="B4:D4"/>
    <mergeCell ref="E4:G4"/>
    <mergeCell ref="H4:J4"/>
  </mergeCells>
  <pageMargins left="0.70866141732283472" right="0.70866141732283472" top="0.74803149606299213" bottom="0.74803149606299213" header="0.31496062992125984" footer="0.31496062992125984"/>
  <pageSetup paperSize="9" scale="80" orientation="portrait" r:id="rId1"/>
  <headerFooter>
    <oddHeader>&amp;C&amp;"Calibri,Regular"&amp;13SRAD Report No.2047 Transport Statistics Wigan 2019</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52A9D-ED6E-48B3-8AA0-F7CBA4482A8A}">
  <sheetPr>
    <pageSetUpPr fitToPage="1"/>
  </sheetPr>
  <dimension ref="A1:V38"/>
  <sheetViews>
    <sheetView zoomScaleNormal="100" workbookViewId="0">
      <selection activeCell="X16" sqref="X16"/>
    </sheetView>
  </sheetViews>
  <sheetFormatPr defaultColWidth="9.1796875" defaultRowHeight="14.5" x14ac:dyDescent="0.35"/>
  <cols>
    <col min="1" max="1" width="15.453125" style="154" customWidth="1"/>
    <col min="2" max="2" width="20.7265625" style="154" customWidth="1"/>
    <col min="3" max="3" width="14.81640625" style="154" customWidth="1"/>
    <col min="4" max="4" width="14.1796875" style="154" customWidth="1"/>
    <col min="5" max="5" width="13.54296875" style="154" customWidth="1"/>
    <col min="6" max="16384" width="9.1796875" style="154"/>
  </cols>
  <sheetData>
    <row r="1" spans="1:12" ht="18.5" x14ac:dyDescent="0.45">
      <c r="A1" s="197" t="s">
        <v>97</v>
      </c>
      <c r="B1" s="198"/>
      <c r="C1" s="198"/>
      <c r="D1" s="198"/>
    </row>
    <row r="2" spans="1:12" ht="15" thickBot="1" x14ac:dyDescent="0.4">
      <c r="A2" s="198"/>
      <c r="B2" s="198"/>
      <c r="C2" s="198"/>
      <c r="D2" s="198"/>
    </row>
    <row r="3" spans="1:12" s="155" customFormat="1" ht="24.75" customHeight="1" thickTop="1" x14ac:dyDescent="0.25">
      <c r="A3" s="359" t="s">
        <v>111</v>
      </c>
      <c r="B3" s="360"/>
      <c r="C3" s="360"/>
      <c r="D3" s="361"/>
      <c r="L3" s="156"/>
    </row>
    <row r="4" spans="1:12" s="155" customFormat="1" ht="13" x14ac:dyDescent="0.25">
      <c r="A4" s="213" t="s">
        <v>45</v>
      </c>
      <c r="B4" s="214" t="s">
        <v>51</v>
      </c>
      <c r="C4" s="214" t="s">
        <v>52</v>
      </c>
      <c r="D4" s="215" t="s">
        <v>53</v>
      </c>
      <c r="L4" s="156"/>
    </row>
    <row r="5" spans="1:12" s="155" customFormat="1" ht="13" x14ac:dyDescent="0.25">
      <c r="A5" s="207">
        <v>2003</v>
      </c>
      <c r="B5" s="216">
        <v>1889</v>
      </c>
      <c r="C5" s="216">
        <v>2811</v>
      </c>
      <c r="D5" s="209">
        <v>2148</v>
      </c>
      <c r="L5" s="156"/>
    </row>
    <row r="6" spans="1:12" s="155" customFormat="1" ht="13" x14ac:dyDescent="0.25">
      <c r="A6" s="207">
        <v>2006</v>
      </c>
      <c r="B6" s="216">
        <v>2722</v>
      </c>
      <c r="C6" s="216">
        <v>3830</v>
      </c>
      <c r="D6" s="209">
        <v>1849</v>
      </c>
      <c r="L6" s="156"/>
    </row>
    <row r="7" spans="1:12" s="155" customFormat="1" ht="13" x14ac:dyDescent="0.25">
      <c r="A7" s="207">
        <v>2009</v>
      </c>
      <c r="B7" s="216">
        <v>2713</v>
      </c>
      <c r="C7" s="216">
        <v>4044</v>
      </c>
      <c r="D7" s="209">
        <v>2143</v>
      </c>
      <c r="L7" s="156"/>
    </row>
    <row r="8" spans="1:12" s="155" customFormat="1" ht="13" x14ac:dyDescent="0.25">
      <c r="A8" s="207">
        <v>2010</v>
      </c>
      <c r="B8" s="216">
        <v>2719</v>
      </c>
      <c r="C8" s="216">
        <v>4059</v>
      </c>
      <c r="D8" s="209">
        <v>2309</v>
      </c>
      <c r="L8" s="156"/>
    </row>
    <row r="9" spans="1:12" s="155" customFormat="1" ht="13" x14ac:dyDescent="0.25">
      <c r="A9" s="207">
        <v>2011</v>
      </c>
      <c r="B9" s="216">
        <v>2512</v>
      </c>
      <c r="C9" s="216">
        <v>3856</v>
      </c>
      <c r="D9" s="209">
        <v>2135</v>
      </c>
      <c r="L9" s="156"/>
    </row>
    <row r="10" spans="1:12" s="155" customFormat="1" ht="13" x14ac:dyDescent="0.25">
      <c r="A10" s="207">
        <v>2012</v>
      </c>
      <c r="B10" s="216">
        <v>2757</v>
      </c>
      <c r="C10" s="216">
        <v>3620</v>
      </c>
      <c r="D10" s="209">
        <v>2336</v>
      </c>
      <c r="L10" s="156"/>
    </row>
    <row r="11" spans="1:12" s="155" customFormat="1" ht="13" x14ac:dyDescent="0.25">
      <c r="A11" s="217">
        <v>2013</v>
      </c>
      <c r="B11" s="218">
        <v>3142</v>
      </c>
      <c r="C11" s="218">
        <v>4034</v>
      </c>
      <c r="D11" s="206">
        <v>2216</v>
      </c>
      <c r="L11" s="156"/>
    </row>
    <row r="12" spans="1:12" s="155" customFormat="1" ht="13" x14ac:dyDescent="0.25">
      <c r="A12" s="217">
        <v>2014</v>
      </c>
      <c r="B12" s="218">
        <v>2823</v>
      </c>
      <c r="C12" s="218">
        <v>3722</v>
      </c>
      <c r="D12" s="206">
        <v>2336</v>
      </c>
      <c r="L12" s="156"/>
    </row>
    <row r="13" spans="1:12" s="155" customFormat="1" ht="13" x14ac:dyDescent="0.25">
      <c r="A13" s="217">
        <v>2015</v>
      </c>
      <c r="B13" s="218">
        <v>2616</v>
      </c>
      <c r="C13" s="218">
        <v>3497</v>
      </c>
      <c r="D13" s="206">
        <v>2258</v>
      </c>
      <c r="L13" s="156"/>
    </row>
    <row r="14" spans="1:12" s="155" customFormat="1" ht="13" x14ac:dyDescent="0.25">
      <c r="A14" s="217">
        <v>2016</v>
      </c>
      <c r="B14" s="218">
        <v>2753</v>
      </c>
      <c r="C14" s="218">
        <v>3404</v>
      </c>
      <c r="D14" s="206">
        <v>2247</v>
      </c>
      <c r="L14" s="156"/>
    </row>
    <row r="15" spans="1:12" s="155" customFormat="1" ht="13" x14ac:dyDescent="0.25">
      <c r="A15" s="217">
        <v>2017</v>
      </c>
      <c r="B15" s="218">
        <v>2998</v>
      </c>
      <c r="C15" s="218">
        <v>3459</v>
      </c>
      <c r="D15" s="206">
        <v>2360</v>
      </c>
      <c r="L15" s="156"/>
    </row>
    <row r="16" spans="1:12" s="155" customFormat="1" ht="13" x14ac:dyDescent="0.25">
      <c r="A16" s="217">
        <v>2018</v>
      </c>
      <c r="B16" s="218">
        <v>3115</v>
      </c>
      <c r="C16" s="218">
        <v>3697</v>
      </c>
      <c r="D16" s="206">
        <v>2260</v>
      </c>
      <c r="L16" s="156"/>
    </row>
    <row r="17" spans="1:22" s="155" customFormat="1" ht="13" x14ac:dyDescent="0.25">
      <c r="A17" s="217">
        <v>2019</v>
      </c>
      <c r="B17" s="218">
        <v>2866</v>
      </c>
      <c r="C17" s="218">
        <v>3527</v>
      </c>
      <c r="D17" s="206">
        <v>2285</v>
      </c>
      <c r="L17" s="156"/>
    </row>
    <row r="18" spans="1:22" s="155" customFormat="1" x14ac:dyDescent="0.35">
      <c r="A18" s="217">
        <v>2020</v>
      </c>
      <c r="B18" s="218">
        <v>2666</v>
      </c>
      <c r="C18" s="218">
        <v>3157</v>
      </c>
      <c r="D18" s="206">
        <v>2332</v>
      </c>
      <c r="L18" s="156"/>
      <c r="O18" s="154"/>
      <c r="P18" s="154"/>
      <c r="Q18" s="154"/>
      <c r="R18" s="154"/>
      <c r="S18" s="154"/>
      <c r="T18" s="154"/>
      <c r="U18" s="154"/>
      <c r="V18" s="154"/>
    </row>
    <row r="19" spans="1:22" s="155" customFormat="1" ht="15" thickBot="1" x14ac:dyDescent="0.4">
      <c r="A19" s="210" t="s">
        <v>112</v>
      </c>
      <c r="B19" s="219">
        <f>B18/B5</f>
        <v>1.4113287453679195</v>
      </c>
      <c r="C19" s="219">
        <f t="shared" ref="C19:D19" si="0">C18/C5</f>
        <v>1.1230878690857347</v>
      </c>
      <c r="D19" s="212">
        <f t="shared" si="0"/>
        <v>1.0856610800744879</v>
      </c>
      <c r="L19" s="156"/>
      <c r="O19" s="154"/>
      <c r="P19" s="154"/>
      <c r="Q19" s="154"/>
      <c r="R19" s="154"/>
      <c r="S19" s="154"/>
      <c r="T19" s="154"/>
      <c r="U19" s="154"/>
      <c r="V19" s="154"/>
    </row>
    <row r="20" spans="1:22" s="155" customFormat="1" ht="12.75" customHeight="1" thickTop="1" thickBot="1" x14ac:dyDescent="0.3">
      <c r="L20" s="156"/>
    </row>
    <row r="21" spans="1:22" s="155" customFormat="1" ht="24" customHeight="1" thickTop="1" x14ac:dyDescent="0.25">
      <c r="A21" s="359" t="s">
        <v>113</v>
      </c>
      <c r="B21" s="360"/>
      <c r="C21" s="360"/>
      <c r="D21" s="361"/>
      <c r="L21" s="156"/>
    </row>
    <row r="22" spans="1:22" s="155" customFormat="1" ht="13" x14ac:dyDescent="0.25">
      <c r="A22" s="213" t="s">
        <v>45</v>
      </c>
      <c r="B22" s="214" t="s">
        <v>51</v>
      </c>
      <c r="C22" s="214" t="s">
        <v>52</v>
      </c>
      <c r="D22" s="215" t="s">
        <v>53</v>
      </c>
      <c r="L22" s="156"/>
    </row>
    <row r="23" spans="1:22" s="155" customFormat="1" ht="13" x14ac:dyDescent="0.25">
      <c r="A23" s="207">
        <v>2003</v>
      </c>
      <c r="B23" s="216">
        <v>305</v>
      </c>
      <c r="C23" s="216">
        <v>277</v>
      </c>
      <c r="D23" s="209">
        <v>297</v>
      </c>
      <c r="L23" s="156"/>
    </row>
    <row r="24" spans="1:22" s="155" customFormat="1" ht="13" x14ac:dyDescent="0.25">
      <c r="A24" s="207">
        <v>2006</v>
      </c>
      <c r="B24" s="216">
        <v>208</v>
      </c>
      <c r="C24" s="216">
        <v>307</v>
      </c>
      <c r="D24" s="209">
        <v>306</v>
      </c>
      <c r="L24" s="156"/>
    </row>
    <row r="25" spans="1:22" s="155" customFormat="1" ht="13" x14ac:dyDescent="0.25">
      <c r="A25" s="207">
        <v>2009</v>
      </c>
      <c r="B25" s="216">
        <v>205</v>
      </c>
      <c r="C25" s="216">
        <v>458</v>
      </c>
      <c r="D25" s="209">
        <v>436</v>
      </c>
      <c r="L25" s="156"/>
    </row>
    <row r="26" spans="1:22" s="155" customFormat="1" ht="13" x14ac:dyDescent="0.25">
      <c r="A26" s="207">
        <v>2010</v>
      </c>
      <c r="B26" s="216">
        <v>190</v>
      </c>
      <c r="C26" s="216">
        <v>325</v>
      </c>
      <c r="D26" s="209">
        <v>323</v>
      </c>
      <c r="L26" s="156"/>
    </row>
    <row r="27" spans="1:22" s="155" customFormat="1" ht="13" x14ac:dyDescent="0.25">
      <c r="A27" s="207">
        <v>2011</v>
      </c>
      <c r="B27" s="216">
        <v>229</v>
      </c>
      <c r="C27" s="216">
        <v>391</v>
      </c>
      <c r="D27" s="209">
        <v>295</v>
      </c>
      <c r="L27" s="156"/>
    </row>
    <row r="28" spans="1:22" s="155" customFormat="1" ht="13" x14ac:dyDescent="0.25">
      <c r="A28" s="207">
        <v>2012</v>
      </c>
      <c r="B28" s="216">
        <v>191</v>
      </c>
      <c r="C28" s="216">
        <v>349</v>
      </c>
      <c r="D28" s="209">
        <v>247</v>
      </c>
      <c r="L28" s="156"/>
    </row>
    <row r="29" spans="1:22" s="155" customFormat="1" ht="13" x14ac:dyDescent="0.25">
      <c r="A29" s="217">
        <v>2013</v>
      </c>
      <c r="B29" s="218">
        <v>166</v>
      </c>
      <c r="C29" s="218">
        <v>241</v>
      </c>
      <c r="D29" s="206">
        <v>218</v>
      </c>
      <c r="L29" s="156"/>
    </row>
    <row r="30" spans="1:22" s="155" customFormat="1" ht="13" x14ac:dyDescent="0.25">
      <c r="A30" s="217">
        <v>2014</v>
      </c>
      <c r="B30" s="218">
        <v>214</v>
      </c>
      <c r="C30" s="218">
        <v>330</v>
      </c>
      <c r="D30" s="206">
        <v>334</v>
      </c>
      <c r="L30" s="156"/>
    </row>
    <row r="31" spans="1:22" s="155" customFormat="1" ht="13" x14ac:dyDescent="0.25">
      <c r="A31" s="217">
        <v>2015</v>
      </c>
      <c r="B31" s="218">
        <v>249</v>
      </c>
      <c r="C31" s="218">
        <v>223</v>
      </c>
      <c r="D31" s="206">
        <v>351</v>
      </c>
      <c r="L31" s="156"/>
    </row>
    <row r="32" spans="1:22" s="155" customFormat="1" ht="13" x14ac:dyDescent="0.25">
      <c r="A32" s="217">
        <v>2016</v>
      </c>
      <c r="B32" s="218">
        <v>185</v>
      </c>
      <c r="C32" s="218">
        <v>340</v>
      </c>
      <c r="D32" s="206">
        <v>282</v>
      </c>
      <c r="L32" s="156"/>
    </row>
    <row r="33" spans="1:12" s="155" customFormat="1" ht="13" x14ac:dyDescent="0.25">
      <c r="A33" s="217">
        <v>2017</v>
      </c>
      <c r="B33" s="218">
        <v>235</v>
      </c>
      <c r="C33" s="218">
        <v>300</v>
      </c>
      <c r="D33" s="206">
        <v>372</v>
      </c>
      <c r="L33" s="156"/>
    </row>
    <row r="34" spans="1:12" s="155" customFormat="1" ht="13" x14ac:dyDescent="0.25">
      <c r="A34" s="217">
        <v>2018</v>
      </c>
      <c r="B34" s="218">
        <v>110</v>
      </c>
      <c r="C34" s="218">
        <v>221</v>
      </c>
      <c r="D34" s="206">
        <v>218</v>
      </c>
      <c r="L34" s="156"/>
    </row>
    <row r="35" spans="1:12" s="155" customFormat="1" ht="13" x14ac:dyDescent="0.25">
      <c r="A35" s="217">
        <v>2019</v>
      </c>
      <c r="B35" s="218">
        <v>207</v>
      </c>
      <c r="C35" s="218">
        <v>425</v>
      </c>
      <c r="D35" s="206">
        <v>444</v>
      </c>
      <c r="L35" s="156"/>
    </row>
    <row r="36" spans="1:12" s="155" customFormat="1" ht="13" x14ac:dyDescent="0.25">
      <c r="A36" s="217">
        <v>2020</v>
      </c>
      <c r="B36" s="218">
        <v>220</v>
      </c>
      <c r="C36" s="218">
        <v>355</v>
      </c>
      <c r="D36" s="206">
        <v>221</v>
      </c>
      <c r="L36" s="156"/>
    </row>
    <row r="37" spans="1:12" ht="15" thickBot="1" x14ac:dyDescent="0.4">
      <c r="A37" s="210" t="s">
        <v>112</v>
      </c>
      <c r="B37" s="219">
        <f>B36/B23</f>
        <v>0.72131147540983609</v>
      </c>
      <c r="C37" s="219">
        <f t="shared" ref="C37:D37" si="1">C36/C23</f>
        <v>1.2815884476534296</v>
      </c>
      <c r="D37" s="212">
        <f t="shared" si="1"/>
        <v>0.74410774410774416</v>
      </c>
    </row>
    <row r="38" spans="1:12" ht="15" thickTop="1" x14ac:dyDescent="0.35"/>
  </sheetData>
  <mergeCells count="2">
    <mergeCell ref="A3:D3"/>
    <mergeCell ref="A21:D21"/>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No.2047 Transport Statistics Wigan 2019</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5E7F-253C-4B9C-8E18-F4B32E15EEDF}">
  <sheetPr>
    <pageSetUpPr fitToPage="1"/>
  </sheetPr>
  <dimension ref="A1:O94"/>
  <sheetViews>
    <sheetView zoomScale="77" zoomScaleNormal="77" zoomScalePageLayoutView="50" workbookViewId="0">
      <selection activeCell="D58" sqref="D58"/>
    </sheetView>
  </sheetViews>
  <sheetFormatPr defaultColWidth="8.81640625" defaultRowHeight="14.5" x14ac:dyDescent="0.35"/>
  <cols>
    <col min="1" max="1" width="13.26953125" style="157" customWidth="1"/>
    <col min="2" max="2" width="15" style="157" customWidth="1"/>
    <col min="3" max="3" width="13.81640625" style="157" customWidth="1"/>
    <col min="4" max="8" width="8.81640625" style="157" customWidth="1"/>
    <col min="9" max="9" width="8.453125" style="157" customWidth="1"/>
    <col min="10" max="10" width="9.1796875" style="157" customWidth="1"/>
    <col min="11" max="16384" width="8.81640625" style="157"/>
  </cols>
  <sheetData>
    <row r="1" spans="1:15" ht="16.5" thickTop="1" thickBot="1" x14ac:dyDescent="0.4">
      <c r="A1" s="362" t="s">
        <v>98</v>
      </c>
      <c r="B1" s="363"/>
      <c r="C1" s="363"/>
      <c r="D1" s="363"/>
      <c r="E1" s="363"/>
      <c r="F1" s="363"/>
      <c r="G1" s="363"/>
      <c r="H1" s="363"/>
      <c r="I1" s="363"/>
      <c r="J1" s="364"/>
    </row>
    <row r="2" spans="1:15" ht="31.5" thickBot="1" x14ac:dyDescent="0.4">
      <c r="A2" s="220" t="s">
        <v>44</v>
      </c>
      <c r="B2" s="221" t="s">
        <v>45</v>
      </c>
      <c r="C2" s="222" t="s">
        <v>99</v>
      </c>
      <c r="D2" s="221" t="s">
        <v>100</v>
      </c>
      <c r="E2" s="222" t="s">
        <v>18</v>
      </c>
      <c r="F2" s="221" t="s">
        <v>101</v>
      </c>
      <c r="G2" s="222" t="s">
        <v>17</v>
      </c>
      <c r="H2" s="223" t="s">
        <v>33</v>
      </c>
      <c r="I2" s="224" t="s">
        <v>102</v>
      </c>
      <c r="J2" s="225" t="s">
        <v>103</v>
      </c>
    </row>
    <row r="3" spans="1:15" ht="15.5" x14ac:dyDescent="0.35">
      <c r="A3" s="365" t="s">
        <v>51</v>
      </c>
      <c r="B3" s="226">
        <v>2003</v>
      </c>
      <c r="C3" s="227">
        <v>3798</v>
      </c>
      <c r="D3" s="228">
        <v>1364</v>
      </c>
      <c r="E3" s="229">
        <v>619</v>
      </c>
      <c r="F3" s="228">
        <v>28</v>
      </c>
      <c r="G3" s="229">
        <v>1889</v>
      </c>
      <c r="H3" s="228">
        <v>7698</v>
      </c>
      <c r="I3" s="230">
        <v>49.337490257209666</v>
      </c>
      <c r="J3" s="231">
        <v>50.662509742790341</v>
      </c>
      <c r="L3" s="158"/>
      <c r="M3" s="158"/>
      <c r="N3" s="159"/>
      <c r="O3" s="159"/>
    </row>
    <row r="4" spans="1:15" ht="15.5" x14ac:dyDescent="0.35">
      <c r="A4" s="366"/>
      <c r="B4" s="232">
        <v>2004</v>
      </c>
      <c r="C4" s="233"/>
      <c r="D4" s="234"/>
      <c r="E4" s="235"/>
      <c r="F4" s="234"/>
      <c r="G4" s="235"/>
      <c r="H4" s="234"/>
      <c r="I4" s="236"/>
      <c r="J4" s="237"/>
      <c r="L4" s="158"/>
      <c r="M4" s="158"/>
      <c r="N4" s="159"/>
      <c r="O4" s="159"/>
    </row>
    <row r="5" spans="1:15" ht="15.5" x14ac:dyDescent="0.35">
      <c r="A5" s="366"/>
      <c r="B5" s="232">
        <v>2005</v>
      </c>
      <c r="C5" s="233"/>
      <c r="D5" s="234"/>
      <c r="E5" s="235"/>
      <c r="F5" s="234"/>
      <c r="G5" s="235"/>
      <c r="H5" s="234"/>
      <c r="I5" s="236"/>
      <c r="J5" s="237"/>
      <c r="L5" s="158"/>
      <c r="M5" s="158"/>
      <c r="N5" s="159"/>
      <c r="O5" s="159"/>
    </row>
    <row r="6" spans="1:15" ht="15.5" x14ac:dyDescent="0.35">
      <c r="A6" s="367"/>
      <c r="B6" s="238">
        <v>2006</v>
      </c>
      <c r="C6" s="239">
        <v>3623</v>
      </c>
      <c r="D6" s="240">
        <v>1787</v>
      </c>
      <c r="E6" s="241">
        <v>558</v>
      </c>
      <c r="F6" s="240">
        <v>25</v>
      </c>
      <c r="G6" s="241">
        <v>2722</v>
      </c>
      <c r="H6" s="240">
        <v>8715</v>
      </c>
      <c r="I6" s="242">
        <v>41.572002294893863</v>
      </c>
      <c r="J6" s="243">
        <v>58.427997705106137</v>
      </c>
      <c r="L6" s="158"/>
      <c r="M6" s="158"/>
      <c r="N6" s="159"/>
      <c r="O6" s="159"/>
    </row>
    <row r="7" spans="1:15" ht="15.5" x14ac:dyDescent="0.35">
      <c r="A7" s="367"/>
      <c r="B7" s="238">
        <v>2007</v>
      </c>
      <c r="C7" s="239"/>
      <c r="D7" s="240"/>
      <c r="E7" s="241"/>
      <c r="F7" s="240"/>
      <c r="G7" s="241"/>
      <c r="H7" s="240"/>
      <c r="I7" s="242"/>
      <c r="J7" s="243"/>
      <c r="L7" s="158"/>
      <c r="M7" s="158"/>
      <c r="N7" s="159"/>
      <c r="O7" s="159"/>
    </row>
    <row r="8" spans="1:15" ht="15.5" x14ac:dyDescent="0.35">
      <c r="A8" s="367"/>
      <c r="B8" s="238">
        <v>2008</v>
      </c>
      <c r="C8" s="239"/>
      <c r="D8" s="240"/>
      <c r="E8" s="241"/>
      <c r="F8" s="240"/>
      <c r="G8" s="241"/>
      <c r="H8" s="240"/>
      <c r="I8" s="242"/>
      <c r="J8" s="243"/>
      <c r="L8" s="158"/>
      <c r="M8" s="158"/>
      <c r="N8" s="159"/>
      <c r="O8" s="159"/>
    </row>
    <row r="9" spans="1:15" ht="15.5" x14ac:dyDescent="0.35">
      <c r="A9" s="367"/>
      <c r="B9" s="238">
        <v>2009</v>
      </c>
      <c r="C9" s="239">
        <v>3626.45</v>
      </c>
      <c r="D9" s="240">
        <v>1935.9565952996186</v>
      </c>
      <c r="E9" s="241">
        <v>711</v>
      </c>
      <c r="F9" s="240">
        <v>44</v>
      </c>
      <c r="G9" s="239">
        <v>2713</v>
      </c>
      <c r="H9" s="240">
        <v>9030.4065952996189</v>
      </c>
      <c r="I9" s="242">
        <v>40.158213937870627</v>
      </c>
      <c r="J9" s="243">
        <v>59.841786062129373</v>
      </c>
      <c r="L9" s="158"/>
      <c r="M9" s="158"/>
      <c r="N9" s="159"/>
      <c r="O9" s="159"/>
    </row>
    <row r="10" spans="1:15" ht="15.75" customHeight="1" x14ac:dyDescent="0.35">
      <c r="A10" s="367"/>
      <c r="B10" s="238">
        <v>2010</v>
      </c>
      <c r="C10" s="239">
        <v>3440.16</v>
      </c>
      <c r="D10" s="240">
        <v>1889.3689938771802</v>
      </c>
      <c r="E10" s="239">
        <v>893</v>
      </c>
      <c r="F10" s="240">
        <v>42</v>
      </c>
      <c r="G10" s="239">
        <v>2719</v>
      </c>
      <c r="H10" s="240">
        <v>8983.5289938771803</v>
      </c>
      <c r="I10" s="242">
        <v>38.294082451836886</v>
      </c>
      <c r="J10" s="243">
        <v>61.705917548163114</v>
      </c>
      <c r="L10" s="158"/>
      <c r="M10" s="158"/>
      <c r="N10" s="159"/>
      <c r="O10" s="159"/>
    </row>
    <row r="11" spans="1:15" ht="13.5" customHeight="1" x14ac:dyDescent="0.35">
      <c r="A11" s="367"/>
      <c r="B11" s="238">
        <v>2011</v>
      </c>
      <c r="C11" s="239">
        <v>3542.1099999999997</v>
      </c>
      <c r="D11" s="240">
        <v>2352.6769365015434</v>
      </c>
      <c r="E11" s="241">
        <v>1030</v>
      </c>
      <c r="F11" s="240">
        <v>44</v>
      </c>
      <c r="G11" s="241">
        <v>2512</v>
      </c>
      <c r="H11" s="240">
        <v>9480.7869365015431</v>
      </c>
      <c r="I11" s="242">
        <v>37.360928198509392</v>
      </c>
      <c r="J11" s="243">
        <v>62.639071801490608</v>
      </c>
      <c r="L11" s="158"/>
      <c r="M11" s="158"/>
      <c r="N11" s="159"/>
      <c r="O11" s="159"/>
    </row>
    <row r="12" spans="1:15" ht="15.5" x14ac:dyDescent="0.35">
      <c r="A12" s="368"/>
      <c r="B12" s="238">
        <v>2012</v>
      </c>
      <c r="C12" s="239">
        <v>3256.1099999999997</v>
      </c>
      <c r="D12" s="240">
        <v>1685.1038251366119</v>
      </c>
      <c r="E12" s="241">
        <v>859</v>
      </c>
      <c r="F12" s="240">
        <v>53</v>
      </c>
      <c r="G12" s="241">
        <v>2757</v>
      </c>
      <c r="H12" s="240">
        <v>8610.2138251366123</v>
      </c>
      <c r="I12" s="242">
        <v>37.816830872354522</v>
      </c>
      <c r="J12" s="243">
        <v>62.183169127645478</v>
      </c>
      <c r="L12" s="158"/>
      <c r="M12" s="158"/>
      <c r="N12" s="159"/>
      <c r="O12" s="159"/>
    </row>
    <row r="13" spans="1:15" ht="15.5" x14ac:dyDescent="0.35">
      <c r="A13" s="368"/>
      <c r="B13" s="238">
        <v>2013</v>
      </c>
      <c r="C13" s="239">
        <v>3490.56</v>
      </c>
      <c r="D13" s="240">
        <v>2137.8302411873838</v>
      </c>
      <c r="E13" s="241">
        <v>897</v>
      </c>
      <c r="F13" s="240">
        <v>55</v>
      </c>
      <c r="G13" s="241">
        <v>3142</v>
      </c>
      <c r="H13" s="240">
        <v>9722.3902411873842</v>
      </c>
      <c r="I13" s="242">
        <v>35.902282395668394</v>
      </c>
      <c r="J13" s="243">
        <v>64.097717604331621</v>
      </c>
      <c r="L13" s="158"/>
      <c r="M13" s="158"/>
      <c r="N13" s="159"/>
      <c r="O13" s="159"/>
    </row>
    <row r="14" spans="1:15" ht="15.5" x14ac:dyDescent="0.35">
      <c r="A14" s="368"/>
      <c r="B14" s="244">
        <v>2014</v>
      </c>
      <c r="C14" s="245">
        <v>3221.98</v>
      </c>
      <c r="D14" s="246">
        <v>2124.9840425531916</v>
      </c>
      <c r="E14" s="247">
        <v>1067</v>
      </c>
      <c r="F14" s="246">
        <v>57</v>
      </c>
      <c r="G14" s="247">
        <v>2823</v>
      </c>
      <c r="H14" s="246">
        <v>9293.9640425531907</v>
      </c>
      <c r="I14" s="248">
        <v>34.667446368932517</v>
      </c>
      <c r="J14" s="249">
        <v>65.332553631067498</v>
      </c>
      <c r="L14" s="158"/>
      <c r="M14" s="158"/>
      <c r="N14" s="159"/>
      <c r="O14" s="159"/>
    </row>
    <row r="15" spans="1:15" ht="15.5" x14ac:dyDescent="0.35">
      <c r="A15" s="368"/>
      <c r="B15" s="244">
        <v>2015</v>
      </c>
      <c r="C15" s="245">
        <v>3559.8231901059612</v>
      </c>
      <c r="D15" s="246">
        <v>2029.7391304347825</v>
      </c>
      <c r="E15" s="247">
        <v>901</v>
      </c>
      <c r="F15" s="246">
        <v>41</v>
      </c>
      <c r="G15" s="247">
        <v>2616</v>
      </c>
      <c r="H15" s="246">
        <v>9147.5623205407428</v>
      </c>
      <c r="I15" s="248">
        <v>38.915539084247833</v>
      </c>
      <c r="J15" s="249">
        <v>61.084460915752167</v>
      </c>
      <c r="L15" s="158"/>
      <c r="M15" s="158"/>
      <c r="N15" s="159"/>
      <c r="O15" s="159"/>
    </row>
    <row r="16" spans="1:15" ht="15.5" x14ac:dyDescent="0.35">
      <c r="A16" s="368"/>
      <c r="B16" s="244">
        <v>2016</v>
      </c>
      <c r="C16" s="245">
        <v>3561.9341812158268</v>
      </c>
      <c r="D16" s="246">
        <v>1769.316129032258</v>
      </c>
      <c r="E16" s="247">
        <v>1028</v>
      </c>
      <c r="F16" s="246">
        <v>45</v>
      </c>
      <c r="G16" s="247">
        <v>2753</v>
      </c>
      <c r="H16" s="246">
        <v>9157.2503102480841</v>
      </c>
      <c r="I16" s="248">
        <v>38.897420738074466</v>
      </c>
      <c r="J16" s="249">
        <v>61.102579261925541</v>
      </c>
      <c r="L16" s="158"/>
      <c r="M16" s="158"/>
      <c r="N16" s="159"/>
      <c r="O16" s="159"/>
    </row>
    <row r="17" spans="1:15" ht="15.5" x14ac:dyDescent="0.35">
      <c r="A17" s="368"/>
      <c r="B17" s="244">
        <v>2017</v>
      </c>
      <c r="C17" s="245">
        <v>3338.8912287101193</v>
      </c>
      <c r="D17" s="246">
        <v>2020.6144578313254</v>
      </c>
      <c r="E17" s="247">
        <v>776</v>
      </c>
      <c r="F17" s="246">
        <v>47</v>
      </c>
      <c r="G17" s="247">
        <v>2998</v>
      </c>
      <c r="H17" s="246">
        <v>9180.5056865414444</v>
      </c>
      <c r="I17" s="248">
        <v>36.369360716206621</v>
      </c>
      <c r="J17" s="249">
        <v>63.630639283793379</v>
      </c>
      <c r="L17" s="158"/>
      <c r="M17" s="158"/>
      <c r="N17" s="159"/>
      <c r="O17" s="159"/>
    </row>
    <row r="18" spans="1:15" ht="15.5" x14ac:dyDescent="0.35">
      <c r="A18" s="368"/>
      <c r="B18" s="244">
        <v>2018</v>
      </c>
      <c r="C18" s="245">
        <v>3575.2075858223407</v>
      </c>
      <c r="D18" s="246">
        <v>2145.1973684210525</v>
      </c>
      <c r="E18" s="247">
        <v>940</v>
      </c>
      <c r="F18" s="246">
        <v>46</v>
      </c>
      <c r="G18" s="247">
        <v>3115</v>
      </c>
      <c r="H18" s="246">
        <v>9821.4049542433931</v>
      </c>
      <c r="I18" s="248">
        <v>36.402201135975481</v>
      </c>
      <c r="J18" s="249">
        <v>63.597798864024526</v>
      </c>
      <c r="L18" s="158"/>
      <c r="M18" s="158"/>
      <c r="N18" s="159"/>
      <c r="O18" s="159"/>
    </row>
    <row r="19" spans="1:15" ht="15.5" x14ac:dyDescent="0.35">
      <c r="A19" s="368"/>
      <c r="B19" s="244">
        <v>2019</v>
      </c>
      <c r="C19" s="245">
        <v>3439.990735343044</v>
      </c>
      <c r="D19" s="246">
        <v>2100.7372262773724</v>
      </c>
      <c r="E19" s="247">
        <v>716</v>
      </c>
      <c r="F19" s="246">
        <v>32</v>
      </c>
      <c r="G19" s="247">
        <v>2866</v>
      </c>
      <c r="H19" s="246">
        <v>9154.727961620416</v>
      </c>
      <c r="I19" s="248">
        <v>37.576110942505323</v>
      </c>
      <c r="J19" s="249">
        <v>62.423889057494677</v>
      </c>
      <c r="L19" s="158"/>
      <c r="M19" s="158"/>
      <c r="N19" s="159"/>
      <c r="O19" s="159"/>
    </row>
    <row r="20" spans="1:15" ht="16" thickBot="1" x14ac:dyDescent="0.4">
      <c r="A20" s="368"/>
      <c r="B20" s="244">
        <v>2020</v>
      </c>
      <c r="C20" s="245">
        <v>3390.6984014212094</v>
      </c>
      <c r="D20" s="246">
        <v>1405</v>
      </c>
      <c r="E20" s="247">
        <v>860</v>
      </c>
      <c r="F20" s="246">
        <v>44</v>
      </c>
      <c r="G20" s="247">
        <v>2666</v>
      </c>
      <c r="H20" s="246">
        <v>8376.6984014212103</v>
      </c>
      <c r="I20" s="248">
        <v>40.477742410374184</v>
      </c>
      <c r="J20" s="249">
        <v>59.522257589625802</v>
      </c>
      <c r="L20" s="158"/>
      <c r="M20" s="158"/>
      <c r="N20" s="159"/>
      <c r="O20" s="159"/>
    </row>
    <row r="21" spans="1:15" ht="16" thickBot="1" x14ac:dyDescent="0.4">
      <c r="A21" s="369"/>
      <c r="B21" s="250" t="s">
        <v>112</v>
      </c>
      <c r="C21" s="251">
        <f>C20/C3</f>
        <v>0.8927589261245944</v>
      </c>
      <c r="D21" s="251">
        <f t="shared" ref="D21:H21" si="0">D20/D3</f>
        <v>1.0300586510263929</v>
      </c>
      <c r="E21" s="251">
        <f t="shared" si="0"/>
        <v>1.3893376413570275</v>
      </c>
      <c r="F21" s="251">
        <f t="shared" si="0"/>
        <v>1.5714285714285714</v>
      </c>
      <c r="G21" s="251">
        <f t="shared" si="0"/>
        <v>1.4113287453679195</v>
      </c>
      <c r="H21" s="251">
        <f t="shared" si="0"/>
        <v>1.0881655496779956</v>
      </c>
      <c r="I21" s="252"/>
      <c r="J21" s="253"/>
      <c r="N21" s="159"/>
      <c r="O21" s="159"/>
    </row>
    <row r="22" spans="1:15" ht="15.5" x14ac:dyDescent="0.35">
      <c r="A22" s="366" t="s">
        <v>52</v>
      </c>
      <c r="B22" s="226">
        <v>2003</v>
      </c>
      <c r="C22" s="227">
        <v>4372</v>
      </c>
      <c r="D22" s="228">
        <v>1109</v>
      </c>
      <c r="E22" s="229">
        <v>367</v>
      </c>
      <c r="F22" s="228">
        <v>19</v>
      </c>
      <c r="G22" s="229">
        <v>2811</v>
      </c>
      <c r="H22" s="228">
        <v>8678</v>
      </c>
      <c r="I22" s="230">
        <v>50.380271952062685</v>
      </c>
      <c r="J22" s="231">
        <v>49.619728047937315</v>
      </c>
      <c r="L22" s="158"/>
      <c r="M22" s="158"/>
      <c r="N22" s="159"/>
      <c r="O22" s="159"/>
    </row>
    <row r="23" spans="1:15" ht="15.5" x14ac:dyDescent="0.35">
      <c r="A23" s="366"/>
      <c r="B23" s="232">
        <v>2004</v>
      </c>
      <c r="C23" s="233"/>
      <c r="D23" s="234"/>
      <c r="E23" s="235"/>
      <c r="F23" s="234"/>
      <c r="G23" s="235"/>
      <c r="H23" s="234"/>
      <c r="I23" s="236"/>
      <c r="J23" s="237"/>
      <c r="L23" s="158"/>
      <c r="M23" s="158"/>
      <c r="N23" s="159"/>
      <c r="O23" s="159"/>
    </row>
    <row r="24" spans="1:15" ht="15.5" x14ac:dyDescent="0.35">
      <c r="A24" s="366"/>
      <c r="B24" s="232">
        <v>2005</v>
      </c>
      <c r="C24" s="233"/>
      <c r="D24" s="234"/>
      <c r="E24" s="235"/>
      <c r="F24" s="234"/>
      <c r="G24" s="235"/>
      <c r="H24" s="234"/>
      <c r="I24" s="236"/>
      <c r="J24" s="237"/>
      <c r="L24" s="158"/>
      <c r="M24" s="158"/>
      <c r="N24" s="159"/>
      <c r="O24" s="159"/>
    </row>
    <row r="25" spans="1:15" ht="15.5" x14ac:dyDescent="0.35">
      <c r="A25" s="367"/>
      <c r="B25" s="238">
        <v>2006</v>
      </c>
      <c r="C25" s="239">
        <v>3750</v>
      </c>
      <c r="D25" s="240">
        <v>1545</v>
      </c>
      <c r="E25" s="241">
        <v>402</v>
      </c>
      <c r="F25" s="240">
        <v>13</v>
      </c>
      <c r="G25" s="241">
        <v>3830</v>
      </c>
      <c r="H25" s="240">
        <v>9540</v>
      </c>
      <c r="I25" s="242">
        <v>39.308176100628934</v>
      </c>
      <c r="J25" s="243">
        <v>60.691823899371066</v>
      </c>
      <c r="L25" s="158"/>
      <c r="M25" s="158"/>
      <c r="N25" s="159"/>
      <c r="O25" s="159"/>
    </row>
    <row r="26" spans="1:15" ht="15.5" x14ac:dyDescent="0.35">
      <c r="A26" s="367"/>
      <c r="B26" s="238">
        <v>2007</v>
      </c>
      <c r="C26" s="239"/>
      <c r="D26" s="240"/>
      <c r="E26" s="241"/>
      <c r="F26" s="240"/>
      <c r="G26" s="241"/>
      <c r="H26" s="240"/>
      <c r="I26" s="242"/>
      <c r="J26" s="243"/>
      <c r="L26" s="158"/>
      <c r="M26" s="158"/>
      <c r="N26" s="159"/>
      <c r="O26" s="159"/>
    </row>
    <row r="27" spans="1:15" ht="15.5" x14ac:dyDescent="0.35">
      <c r="A27" s="367"/>
      <c r="B27" s="238">
        <v>2008</v>
      </c>
      <c r="C27" s="239"/>
      <c r="D27" s="240"/>
      <c r="E27" s="241"/>
      <c r="F27" s="240"/>
      <c r="G27" s="241"/>
      <c r="H27" s="240"/>
      <c r="I27" s="242"/>
      <c r="J27" s="243"/>
      <c r="L27" s="158"/>
      <c r="M27" s="158"/>
      <c r="N27" s="159"/>
      <c r="O27" s="159"/>
    </row>
    <row r="28" spans="1:15" ht="15.5" x14ac:dyDescent="0.35">
      <c r="A28" s="367"/>
      <c r="B28" s="238">
        <v>2009</v>
      </c>
      <c r="C28" s="239">
        <v>3953.6</v>
      </c>
      <c r="D28" s="240">
        <v>2550.7612909486106</v>
      </c>
      <c r="E28" s="241">
        <v>362</v>
      </c>
      <c r="F28" s="240">
        <v>33</v>
      </c>
      <c r="G28" s="239">
        <v>4044</v>
      </c>
      <c r="H28" s="240">
        <v>10943.361290948611</v>
      </c>
      <c r="I28" s="242">
        <v>36.127839471681071</v>
      </c>
      <c r="J28" s="243">
        <v>63.872160528318922</v>
      </c>
      <c r="L28" s="158"/>
      <c r="M28" s="158"/>
      <c r="N28" s="159"/>
      <c r="O28" s="159"/>
    </row>
    <row r="29" spans="1:15" ht="15.5" x14ac:dyDescent="0.35">
      <c r="A29" s="367"/>
      <c r="B29" s="238">
        <v>2010</v>
      </c>
      <c r="C29" s="239">
        <v>3611</v>
      </c>
      <c r="D29" s="240">
        <v>2201.2549194991057</v>
      </c>
      <c r="E29" s="239">
        <v>572</v>
      </c>
      <c r="F29" s="240">
        <v>30</v>
      </c>
      <c r="G29" s="239">
        <v>4059</v>
      </c>
      <c r="H29" s="240">
        <v>10473.254919499106</v>
      </c>
      <c r="I29" s="242">
        <v>34.478297604281934</v>
      </c>
      <c r="J29" s="243">
        <v>65.521702395718066</v>
      </c>
      <c r="L29" s="158"/>
      <c r="M29" s="158"/>
      <c r="N29" s="159"/>
      <c r="O29" s="159"/>
    </row>
    <row r="30" spans="1:15" ht="15.5" x14ac:dyDescent="0.35">
      <c r="A30" s="367"/>
      <c r="B30" s="238">
        <v>2011</v>
      </c>
      <c r="C30" s="239">
        <v>3533.4</v>
      </c>
      <c r="D30" s="240">
        <v>2377.3269230769229</v>
      </c>
      <c r="E30" s="241">
        <v>645</v>
      </c>
      <c r="F30" s="240">
        <v>37</v>
      </c>
      <c r="G30" s="241">
        <v>3856</v>
      </c>
      <c r="H30" s="240">
        <v>10448.726923076923</v>
      </c>
      <c r="I30" s="242">
        <v>33.816559912157132</v>
      </c>
      <c r="J30" s="243">
        <v>66.183440087842868</v>
      </c>
      <c r="L30" s="158"/>
      <c r="M30" s="158"/>
      <c r="N30" s="159"/>
      <c r="O30" s="159"/>
    </row>
    <row r="31" spans="1:15" ht="15.5" x14ac:dyDescent="0.35">
      <c r="A31" s="368"/>
      <c r="B31" s="238">
        <v>2012</v>
      </c>
      <c r="C31" s="239">
        <v>3503</v>
      </c>
      <c r="D31" s="240">
        <v>2563.4747474747473</v>
      </c>
      <c r="E31" s="241">
        <v>595</v>
      </c>
      <c r="F31" s="240">
        <v>26</v>
      </c>
      <c r="G31" s="241">
        <v>3620</v>
      </c>
      <c r="H31" s="240">
        <v>10307.474747474747</v>
      </c>
      <c r="I31" s="242">
        <v>33.985045666575203</v>
      </c>
      <c r="J31" s="243">
        <v>66.014954333424797</v>
      </c>
      <c r="L31" s="158"/>
      <c r="M31" s="158"/>
      <c r="N31" s="159"/>
      <c r="O31" s="159"/>
    </row>
    <row r="32" spans="1:15" ht="15.5" x14ac:dyDescent="0.35">
      <c r="A32" s="368"/>
      <c r="B32" s="238">
        <v>2013</v>
      </c>
      <c r="C32" s="239">
        <v>3358.7400000000002</v>
      </c>
      <c r="D32" s="240">
        <v>2179.1313285413494</v>
      </c>
      <c r="E32" s="241">
        <v>636</v>
      </c>
      <c r="F32" s="240">
        <v>47</v>
      </c>
      <c r="G32" s="241">
        <v>4034</v>
      </c>
      <c r="H32" s="240">
        <v>10254.871328541351</v>
      </c>
      <c r="I32" s="242">
        <v>32.752629383578494</v>
      </c>
      <c r="J32" s="243">
        <v>67.247370616421506</v>
      </c>
      <c r="L32" s="158"/>
      <c r="M32" s="158"/>
      <c r="N32" s="159"/>
      <c r="O32" s="159"/>
    </row>
    <row r="33" spans="1:15" ht="15.5" x14ac:dyDescent="0.35">
      <c r="A33" s="368"/>
      <c r="B33" s="238">
        <v>2014</v>
      </c>
      <c r="C33" s="239">
        <v>3331.5</v>
      </c>
      <c r="D33" s="240">
        <v>2827.6082474226805</v>
      </c>
      <c r="E33" s="241">
        <v>583</v>
      </c>
      <c r="F33" s="240">
        <v>41</v>
      </c>
      <c r="G33" s="241">
        <v>3722</v>
      </c>
      <c r="H33" s="240">
        <v>10505.108247422681</v>
      </c>
      <c r="I33" s="242">
        <v>31.713142992289956</v>
      </c>
      <c r="J33" s="243">
        <v>68.28685700771004</v>
      </c>
      <c r="L33" s="158"/>
      <c r="M33" s="158"/>
      <c r="N33" s="159"/>
      <c r="O33" s="159"/>
    </row>
    <row r="34" spans="1:15" ht="15.5" x14ac:dyDescent="0.35">
      <c r="A34" s="368"/>
      <c r="B34" s="244">
        <v>2015</v>
      </c>
      <c r="C34" s="245">
        <v>3561.6263405809491</v>
      </c>
      <c r="D34" s="246">
        <v>1879.6700626959248</v>
      </c>
      <c r="E34" s="247">
        <v>617</v>
      </c>
      <c r="F34" s="246">
        <v>25</v>
      </c>
      <c r="G34" s="247">
        <v>3497</v>
      </c>
      <c r="H34" s="246">
        <v>9580.2964032768741</v>
      </c>
      <c r="I34" s="248">
        <v>37.176577745159527</v>
      </c>
      <c r="J34" s="249">
        <v>62.823422254840466</v>
      </c>
      <c r="L34" s="158"/>
      <c r="M34" s="158"/>
      <c r="N34" s="159"/>
      <c r="O34" s="159"/>
    </row>
    <row r="35" spans="1:15" ht="15.5" x14ac:dyDescent="0.35">
      <c r="A35" s="368"/>
      <c r="B35" s="244">
        <v>2016</v>
      </c>
      <c r="C35" s="245">
        <v>3748.5850970442893</v>
      </c>
      <c r="D35" s="246">
        <v>1933.046511627907</v>
      </c>
      <c r="E35" s="247">
        <v>617</v>
      </c>
      <c r="F35" s="246">
        <v>34</v>
      </c>
      <c r="G35" s="247">
        <v>3404</v>
      </c>
      <c r="H35" s="246">
        <v>9736.6316086721963</v>
      </c>
      <c r="I35" s="248">
        <v>38.499814388638363</v>
      </c>
      <c r="J35" s="249">
        <v>61.500185611361637</v>
      </c>
      <c r="L35" s="158"/>
      <c r="M35" s="158"/>
      <c r="N35" s="159"/>
      <c r="O35" s="159"/>
    </row>
    <row r="36" spans="1:15" ht="15.5" x14ac:dyDescent="0.35">
      <c r="A36" s="368"/>
      <c r="B36" s="244">
        <v>2017</v>
      </c>
      <c r="C36" s="245">
        <v>3430.429556926294</v>
      </c>
      <c r="D36" s="246">
        <v>2144.022471910112</v>
      </c>
      <c r="E36" s="247">
        <v>687</v>
      </c>
      <c r="F36" s="246">
        <v>33</v>
      </c>
      <c r="G36" s="247">
        <v>3459</v>
      </c>
      <c r="H36" s="246">
        <v>9753.4520288364056</v>
      </c>
      <c r="I36" s="248">
        <v>35.171440294001698</v>
      </c>
      <c r="J36" s="249">
        <v>64.828559705998302</v>
      </c>
      <c r="L36" s="158"/>
      <c r="M36" s="158"/>
      <c r="N36" s="159"/>
      <c r="O36" s="159"/>
    </row>
    <row r="37" spans="1:15" ht="15.5" x14ac:dyDescent="0.35">
      <c r="A37" s="368"/>
      <c r="B37" s="244">
        <v>2018</v>
      </c>
      <c r="C37" s="245">
        <v>3663.0325018120693</v>
      </c>
      <c r="D37" s="246">
        <v>2107.8846153846152</v>
      </c>
      <c r="E37" s="247">
        <v>773</v>
      </c>
      <c r="F37" s="246">
        <v>23</v>
      </c>
      <c r="G37" s="247">
        <v>3697</v>
      </c>
      <c r="H37" s="246">
        <v>10263.917117196685</v>
      </c>
      <c r="I37" s="248">
        <v>35.688445843690999</v>
      </c>
      <c r="J37" s="249">
        <v>64.311554156309001</v>
      </c>
      <c r="L37" s="158"/>
      <c r="M37" s="158"/>
      <c r="N37" s="159"/>
      <c r="O37" s="159"/>
    </row>
    <row r="38" spans="1:15" ht="15.5" x14ac:dyDescent="0.35">
      <c r="A38" s="368"/>
      <c r="B38" s="244">
        <v>2019</v>
      </c>
      <c r="C38" s="245">
        <v>3361.6892802579223</v>
      </c>
      <c r="D38" s="246">
        <v>2091</v>
      </c>
      <c r="E38" s="247">
        <v>537</v>
      </c>
      <c r="F38" s="246">
        <v>29</v>
      </c>
      <c r="G38" s="247">
        <v>3527</v>
      </c>
      <c r="H38" s="246">
        <v>9545.6892802579223</v>
      </c>
      <c r="I38" s="248">
        <v>35.216831195317205</v>
      </c>
      <c r="J38" s="249">
        <v>64.783168804682802</v>
      </c>
      <c r="L38" s="158"/>
      <c r="M38" s="158"/>
      <c r="N38" s="159"/>
      <c r="O38" s="159"/>
    </row>
    <row r="39" spans="1:15" ht="16" thickBot="1" x14ac:dyDescent="0.4">
      <c r="A39" s="368"/>
      <c r="B39" s="254">
        <v>2020</v>
      </c>
      <c r="C39" s="255">
        <v>3095.8754175200875</v>
      </c>
      <c r="D39" s="256">
        <v>1551</v>
      </c>
      <c r="E39" s="257">
        <v>680</v>
      </c>
      <c r="F39" s="256">
        <v>34</v>
      </c>
      <c r="G39" s="257">
        <v>3157</v>
      </c>
      <c r="H39" s="256">
        <v>8624.8754175200884</v>
      </c>
      <c r="I39" s="258">
        <v>35.894726215190303</v>
      </c>
      <c r="J39" s="259">
        <v>64.105273784809683</v>
      </c>
      <c r="L39" s="158"/>
      <c r="M39" s="158"/>
      <c r="N39" s="159"/>
      <c r="O39" s="159"/>
    </row>
    <row r="40" spans="1:15" ht="16" thickBot="1" x14ac:dyDescent="0.4">
      <c r="A40" s="368"/>
      <c r="B40" s="260" t="s">
        <v>112</v>
      </c>
      <c r="C40" s="261">
        <f>C39/C22</f>
        <v>0.70811423090578396</v>
      </c>
      <c r="D40" s="261">
        <f t="shared" ref="D40" si="1">D39/D22</f>
        <v>1.3985572587917043</v>
      </c>
      <c r="E40" s="261">
        <f t="shared" ref="E40" si="2">E39/E22</f>
        <v>1.8528610354223434</v>
      </c>
      <c r="F40" s="261">
        <f t="shared" ref="F40" si="3">F39/F22</f>
        <v>1.7894736842105263</v>
      </c>
      <c r="G40" s="261">
        <f t="shared" ref="G40" si="4">G39/G22</f>
        <v>1.1230878690857347</v>
      </c>
      <c r="H40" s="261">
        <f t="shared" ref="H40" si="5">H39/H22</f>
        <v>0.99387824585389362</v>
      </c>
      <c r="I40" s="262"/>
      <c r="J40" s="263"/>
      <c r="N40" s="159"/>
      <c r="O40" s="159"/>
    </row>
    <row r="41" spans="1:15" ht="15.5" x14ac:dyDescent="0.35">
      <c r="A41" s="365" t="s">
        <v>53</v>
      </c>
      <c r="B41" s="226">
        <v>2003</v>
      </c>
      <c r="C41" s="227">
        <v>3284</v>
      </c>
      <c r="D41" s="228">
        <v>385</v>
      </c>
      <c r="E41" s="229">
        <v>782</v>
      </c>
      <c r="F41" s="228">
        <v>29</v>
      </c>
      <c r="G41" s="229">
        <v>2148</v>
      </c>
      <c r="H41" s="228">
        <v>6628</v>
      </c>
      <c r="I41" s="230">
        <v>49.547374773687388</v>
      </c>
      <c r="J41" s="231">
        <v>50.452625226312605</v>
      </c>
      <c r="L41" s="158"/>
      <c r="M41" s="158"/>
      <c r="N41" s="159"/>
      <c r="O41" s="159"/>
    </row>
    <row r="42" spans="1:15" ht="15.5" x14ac:dyDescent="0.35">
      <c r="A42" s="366"/>
      <c r="B42" s="232">
        <v>2004</v>
      </c>
      <c r="C42" s="233"/>
      <c r="D42" s="234"/>
      <c r="E42" s="235"/>
      <c r="F42" s="234"/>
      <c r="G42" s="235"/>
      <c r="H42" s="234"/>
      <c r="I42" s="236"/>
      <c r="J42" s="237"/>
      <c r="L42" s="158"/>
      <c r="M42" s="158"/>
      <c r="N42" s="159"/>
      <c r="O42" s="159"/>
    </row>
    <row r="43" spans="1:15" ht="15.5" x14ac:dyDescent="0.35">
      <c r="A43" s="366"/>
      <c r="B43" s="232">
        <v>2005</v>
      </c>
      <c r="C43" s="233"/>
      <c r="D43" s="234"/>
      <c r="E43" s="235"/>
      <c r="F43" s="234"/>
      <c r="G43" s="235"/>
      <c r="H43" s="234"/>
      <c r="I43" s="236"/>
      <c r="J43" s="237"/>
      <c r="L43" s="158"/>
      <c r="M43" s="158"/>
      <c r="N43" s="159"/>
      <c r="O43" s="159"/>
    </row>
    <row r="44" spans="1:15" ht="15.5" x14ac:dyDescent="0.35">
      <c r="A44" s="367"/>
      <c r="B44" s="238">
        <v>2006</v>
      </c>
      <c r="C44" s="239">
        <v>2459</v>
      </c>
      <c r="D44" s="240">
        <v>576</v>
      </c>
      <c r="E44" s="241">
        <v>611</v>
      </c>
      <c r="F44" s="240">
        <v>33</v>
      </c>
      <c r="G44" s="241">
        <v>1849</v>
      </c>
      <c r="H44" s="240">
        <v>5528</v>
      </c>
      <c r="I44" s="242">
        <v>44.482633863965262</v>
      </c>
      <c r="J44" s="243">
        <v>55.517366136034731</v>
      </c>
      <c r="L44" s="158"/>
      <c r="M44" s="158"/>
      <c r="N44" s="159"/>
      <c r="O44" s="159"/>
    </row>
    <row r="45" spans="1:15" ht="15.5" x14ac:dyDescent="0.35">
      <c r="A45" s="367"/>
      <c r="B45" s="238">
        <v>2007</v>
      </c>
      <c r="C45" s="239"/>
      <c r="D45" s="240"/>
      <c r="E45" s="241"/>
      <c r="F45" s="240"/>
      <c r="G45" s="241"/>
      <c r="H45" s="240"/>
      <c r="I45" s="242"/>
      <c r="J45" s="243"/>
      <c r="L45" s="158"/>
      <c r="M45" s="158"/>
      <c r="N45" s="159"/>
      <c r="O45" s="159"/>
    </row>
    <row r="46" spans="1:15" ht="15.5" x14ac:dyDescent="0.35">
      <c r="A46" s="367"/>
      <c r="B46" s="238">
        <v>2008</v>
      </c>
      <c r="C46" s="239"/>
      <c r="D46" s="240"/>
      <c r="E46" s="241"/>
      <c r="F46" s="240"/>
      <c r="G46" s="241"/>
      <c r="H46" s="240"/>
      <c r="I46" s="242"/>
      <c r="J46" s="243"/>
      <c r="L46" s="158"/>
      <c r="M46" s="158"/>
      <c r="N46" s="159"/>
      <c r="O46" s="159"/>
    </row>
    <row r="47" spans="1:15" ht="15.5" x14ac:dyDescent="0.35">
      <c r="A47" s="367"/>
      <c r="B47" s="238">
        <v>2009</v>
      </c>
      <c r="C47" s="239">
        <v>2402.64</v>
      </c>
      <c r="D47" s="240">
        <v>999.43529867256632</v>
      </c>
      <c r="E47" s="241">
        <v>944</v>
      </c>
      <c r="F47" s="240">
        <v>44</v>
      </c>
      <c r="G47" s="239">
        <v>2143</v>
      </c>
      <c r="H47" s="240">
        <v>6533.0752986725656</v>
      </c>
      <c r="I47" s="242">
        <v>36.776554534557171</v>
      </c>
      <c r="J47" s="243">
        <v>63.223445465442843</v>
      </c>
      <c r="L47" s="158"/>
      <c r="M47" s="158"/>
      <c r="N47" s="159"/>
      <c r="O47" s="159"/>
    </row>
    <row r="48" spans="1:15" ht="15.5" x14ac:dyDescent="0.35">
      <c r="A48" s="367"/>
      <c r="B48" s="238">
        <v>2010</v>
      </c>
      <c r="C48" s="239">
        <v>2457.84</v>
      </c>
      <c r="D48" s="240">
        <v>1105.5000721358779</v>
      </c>
      <c r="E48" s="239">
        <v>1124</v>
      </c>
      <c r="F48" s="240">
        <v>63</v>
      </c>
      <c r="G48" s="239">
        <v>2309</v>
      </c>
      <c r="H48" s="240">
        <v>7059.3400721358776</v>
      </c>
      <c r="I48" s="242">
        <v>34.816852211177789</v>
      </c>
      <c r="J48" s="243">
        <v>65.183147788822211</v>
      </c>
      <c r="L48" s="158"/>
      <c r="M48" s="158"/>
      <c r="N48" s="159"/>
      <c r="O48" s="159"/>
    </row>
    <row r="49" spans="1:15" ht="15.5" x14ac:dyDescent="0.35">
      <c r="A49" s="367"/>
      <c r="B49" s="238">
        <v>2011</v>
      </c>
      <c r="C49" s="239">
        <v>2311.2000000000003</v>
      </c>
      <c r="D49" s="240">
        <v>1046.5524788761072</v>
      </c>
      <c r="E49" s="241">
        <v>1290</v>
      </c>
      <c r="F49" s="240">
        <v>73</v>
      </c>
      <c r="G49" s="241">
        <v>2135</v>
      </c>
      <c r="H49" s="240">
        <v>6855.7524788761075</v>
      </c>
      <c r="I49" s="242">
        <v>33.711835529670189</v>
      </c>
      <c r="J49" s="243">
        <v>66.288164470329804</v>
      </c>
      <c r="L49" s="158"/>
      <c r="M49" s="158"/>
      <c r="N49" s="159"/>
      <c r="O49" s="159"/>
    </row>
    <row r="50" spans="1:15" ht="15.5" x14ac:dyDescent="0.35">
      <c r="A50" s="368"/>
      <c r="B50" s="238">
        <v>2012</v>
      </c>
      <c r="C50" s="239">
        <v>2040.1499999999999</v>
      </c>
      <c r="D50" s="240">
        <v>877.88888888888891</v>
      </c>
      <c r="E50" s="241">
        <v>1059</v>
      </c>
      <c r="F50" s="240">
        <v>64</v>
      </c>
      <c r="G50" s="241">
        <v>2336</v>
      </c>
      <c r="H50" s="240">
        <v>6377.0388888888883</v>
      </c>
      <c r="I50" s="242">
        <v>31.992121038412986</v>
      </c>
      <c r="J50" s="243">
        <v>68.007878961587025</v>
      </c>
      <c r="L50" s="158"/>
      <c r="M50" s="158"/>
      <c r="N50" s="159"/>
      <c r="O50" s="159"/>
    </row>
    <row r="51" spans="1:15" ht="15.5" x14ac:dyDescent="0.35">
      <c r="A51" s="368"/>
      <c r="B51" s="238">
        <v>2013</v>
      </c>
      <c r="C51" s="239">
        <v>2082.9899999999998</v>
      </c>
      <c r="D51" s="240">
        <v>1103.6080808080808</v>
      </c>
      <c r="E51" s="241">
        <v>1170</v>
      </c>
      <c r="F51" s="240">
        <v>60</v>
      </c>
      <c r="G51" s="241">
        <v>2216</v>
      </c>
      <c r="H51" s="240">
        <v>6632.5980808080803</v>
      </c>
      <c r="I51" s="242">
        <v>31.405340330017694</v>
      </c>
      <c r="J51" s="243">
        <v>68.594659669982306</v>
      </c>
      <c r="L51" s="158"/>
      <c r="M51" s="158"/>
      <c r="N51" s="159"/>
      <c r="O51" s="159"/>
    </row>
    <row r="52" spans="1:15" ht="15.5" x14ac:dyDescent="0.35">
      <c r="A52" s="368"/>
      <c r="B52" s="238">
        <v>2014</v>
      </c>
      <c r="C52" s="239">
        <v>2205</v>
      </c>
      <c r="D52" s="240">
        <v>1065.0335195530727</v>
      </c>
      <c r="E52" s="241">
        <v>776</v>
      </c>
      <c r="F52" s="240">
        <v>57</v>
      </c>
      <c r="G52" s="241">
        <v>2336</v>
      </c>
      <c r="H52" s="240">
        <v>6439.0335195530724</v>
      </c>
      <c r="I52" s="242">
        <v>34.244269629971534</v>
      </c>
      <c r="J52" s="243">
        <v>65.755730370028459</v>
      </c>
      <c r="L52" s="158"/>
      <c r="M52" s="158"/>
      <c r="N52" s="159"/>
      <c r="O52" s="159"/>
    </row>
    <row r="53" spans="1:15" ht="15.5" x14ac:dyDescent="0.35">
      <c r="A53" s="368"/>
      <c r="B53" s="244">
        <v>2015</v>
      </c>
      <c r="C53" s="245">
        <v>2484.284712443176</v>
      </c>
      <c r="D53" s="246">
        <v>1215.6604938271605</v>
      </c>
      <c r="E53" s="247">
        <v>1163</v>
      </c>
      <c r="F53" s="246">
        <v>56</v>
      </c>
      <c r="G53" s="247">
        <v>2258</v>
      </c>
      <c r="H53" s="246">
        <v>7176.9452062703367</v>
      </c>
      <c r="I53" s="248">
        <v>34.614792798929436</v>
      </c>
      <c r="J53" s="249">
        <v>65.385207201070571</v>
      </c>
      <c r="L53" s="158"/>
      <c r="M53" s="158"/>
      <c r="N53" s="159"/>
      <c r="O53" s="159"/>
    </row>
    <row r="54" spans="1:15" ht="15.5" x14ac:dyDescent="0.35">
      <c r="A54" s="368"/>
      <c r="B54" s="244">
        <v>2016</v>
      </c>
      <c r="C54" s="245">
        <v>2385.9881258576656</v>
      </c>
      <c r="D54" s="246">
        <v>1046.0256410256411</v>
      </c>
      <c r="E54" s="247">
        <v>1285</v>
      </c>
      <c r="F54" s="246">
        <v>47</v>
      </c>
      <c r="G54" s="247">
        <v>2247</v>
      </c>
      <c r="H54" s="246">
        <v>7011.0137668833067</v>
      </c>
      <c r="I54" s="248">
        <v>34.031998869092774</v>
      </c>
      <c r="J54" s="249">
        <v>65.968001130907211</v>
      </c>
      <c r="L54" s="158"/>
      <c r="M54" s="158"/>
      <c r="N54" s="159"/>
      <c r="O54" s="159"/>
    </row>
    <row r="55" spans="1:15" ht="15.5" x14ac:dyDescent="0.35">
      <c r="A55" s="368"/>
      <c r="B55" s="244">
        <v>2017</v>
      </c>
      <c r="C55" s="245">
        <v>2184.5219486868332</v>
      </c>
      <c r="D55" s="246">
        <v>1017.3154761904761</v>
      </c>
      <c r="E55" s="247">
        <v>1144</v>
      </c>
      <c r="F55" s="246">
        <v>44</v>
      </c>
      <c r="G55" s="247">
        <v>2360</v>
      </c>
      <c r="H55" s="246">
        <v>6749.8374248773089</v>
      </c>
      <c r="I55" s="248">
        <v>32.364067623844157</v>
      </c>
      <c r="J55" s="249">
        <v>67.63593237615585</v>
      </c>
      <c r="L55" s="158"/>
      <c r="M55" s="158"/>
      <c r="N55" s="159"/>
      <c r="O55" s="159"/>
    </row>
    <row r="56" spans="1:15" ht="15.5" x14ac:dyDescent="0.35">
      <c r="A56" s="368"/>
      <c r="B56" s="244">
        <v>2018</v>
      </c>
      <c r="C56" s="245">
        <v>2334.9338245408953</v>
      </c>
      <c r="D56" s="246">
        <v>865</v>
      </c>
      <c r="E56" s="247">
        <v>1380</v>
      </c>
      <c r="F56" s="246">
        <v>43</v>
      </c>
      <c r="G56" s="247">
        <v>2260</v>
      </c>
      <c r="H56" s="246">
        <v>6882.9338245408953</v>
      </c>
      <c r="I56" s="248">
        <v>33.9235256950424</v>
      </c>
      <c r="J56" s="249">
        <v>66.0764743049576</v>
      </c>
      <c r="L56" s="158"/>
      <c r="M56" s="158"/>
      <c r="N56" s="159"/>
      <c r="O56" s="159"/>
    </row>
    <row r="57" spans="1:15" ht="15.5" x14ac:dyDescent="0.35">
      <c r="A57" s="368"/>
      <c r="B57" s="244">
        <v>2019</v>
      </c>
      <c r="C57" s="245">
        <v>2276.5591455057406</v>
      </c>
      <c r="D57" s="246">
        <v>760</v>
      </c>
      <c r="E57" s="247">
        <v>1488</v>
      </c>
      <c r="F57" s="246">
        <v>28</v>
      </c>
      <c r="G57" s="247">
        <v>2285</v>
      </c>
      <c r="H57" s="246">
        <v>6837.5591455057402</v>
      </c>
      <c r="I57" s="248">
        <v>33.294909734010865</v>
      </c>
      <c r="J57" s="249">
        <v>66.705090265989142</v>
      </c>
      <c r="L57" s="158"/>
      <c r="M57" s="158"/>
      <c r="N57" s="159"/>
      <c r="O57" s="159"/>
    </row>
    <row r="58" spans="1:15" ht="16" thickBot="1" x14ac:dyDescent="0.4">
      <c r="A58" s="368"/>
      <c r="B58" s="254">
        <v>2020</v>
      </c>
      <c r="C58" s="264">
        <v>2267.6269067761295</v>
      </c>
      <c r="D58" s="256">
        <v>575</v>
      </c>
      <c r="E58" s="257">
        <v>1199</v>
      </c>
      <c r="F58" s="256">
        <v>48</v>
      </c>
      <c r="G58" s="257">
        <v>2332</v>
      </c>
      <c r="H58" s="256">
        <v>6412.6269067761295</v>
      </c>
      <c r="I58" s="258">
        <v>35.3619030038994</v>
      </c>
      <c r="J58" s="259">
        <v>64.638096996100586</v>
      </c>
      <c r="L58" s="158"/>
      <c r="M58" s="158"/>
      <c r="N58" s="159"/>
      <c r="O58" s="159"/>
    </row>
    <row r="59" spans="1:15" ht="16" thickBot="1" x14ac:dyDescent="0.4">
      <c r="A59" s="370"/>
      <c r="B59" s="265" t="s">
        <v>112</v>
      </c>
      <c r="C59" s="266">
        <f>C58/C41</f>
        <v>0.69050758428018566</v>
      </c>
      <c r="D59" s="266">
        <f t="shared" ref="D59" si="6">D58/D41</f>
        <v>1.4935064935064934</v>
      </c>
      <c r="E59" s="266">
        <f t="shared" ref="E59" si="7">E58/E41</f>
        <v>1.5332480818414322</v>
      </c>
      <c r="F59" s="266">
        <f t="shared" ref="F59" si="8">F58/F41</f>
        <v>1.6551724137931034</v>
      </c>
      <c r="G59" s="266">
        <f t="shared" ref="G59" si="9">G58/G41</f>
        <v>1.0856610800744879</v>
      </c>
      <c r="H59" s="266">
        <f t="shared" ref="H59" si="10">H58/H41</f>
        <v>0.96750556831263268</v>
      </c>
      <c r="I59" s="267"/>
      <c r="J59" s="268"/>
      <c r="N59" s="159"/>
      <c r="O59" s="159"/>
    </row>
    <row r="60" spans="1:15" ht="15" thickTop="1" x14ac:dyDescent="0.35"/>
    <row r="61" spans="1:15" x14ac:dyDescent="0.35">
      <c r="B61" s="160"/>
      <c r="C61" s="164"/>
      <c r="D61" s="161"/>
      <c r="E61" s="161"/>
      <c r="F61" s="162"/>
      <c r="G61" s="161"/>
      <c r="H61" s="162"/>
    </row>
    <row r="62" spans="1:15" x14ac:dyDescent="0.35">
      <c r="B62" s="160"/>
      <c r="D62" s="161"/>
      <c r="E62" s="161"/>
      <c r="F62" s="162"/>
      <c r="G62" s="161"/>
      <c r="H62" s="162"/>
    </row>
    <row r="63" spans="1:15" x14ac:dyDescent="0.35">
      <c r="B63" s="160"/>
      <c r="D63" s="161"/>
      <c r="E63" s="161"/>
      <c r="F63" s="162"/>
      <c r="G63" s="161"/>
      <c r="H63" s="161"/>
    </row>
    <row r="64" spans="1:15" x14ac:dyDescent="0.35">
      <c r="B64" s="160"/>
      <c r="D64" s="161"/>
      <c r="E64" s="161"/>
      <c r="F64" s="161"/>
      <c r="G64" s="161"/>
      <c r="H64" s="161"/>
    </row>
    <row r="65" spans="2:8" x14ac:dyDescent="0.35">
      <c r="B65" s="160"/>
      <c r="D65" s="161"/>
      <c r="E65" s="161"/>
      <c r="F65" s="162"/>
      <c r="G65" s="161"/>
      <c r="H65" s="162"/>
    </row>
    <row r="66" spans="2:8" x14ac:dyDescent="0.35">
      <c r="B66" s="160"/>
      <c r="D66" s="161"/>
      <c r="E66" s="161"/>
      <c r="F66" s="162"/>
      <c r="G66" s="161"/>
      <c r="H66" s="162"/>
    </row>
    <row r="67" spans="2:8" x14ac:dyDescent="0.35">
      <c r="B67" s="160"/>
      <c r="D67" s="161"/>
      <c r="E67" s="161"/>
      <c r="F67" s="162"/>
      <c r="G67" s="161"/>
      <c r="H67" s="162"/>
    </row>
    <row r="68" spans="2:8" x14ac:dyDescent="0.35">
      <c r="B68" s="160"/>
      <c r="D68" s="161"/>
      <c r="E68" s="161"/>
      <c r="F68" s="162"/>
      <c r="G68" s="161"/>
      <c r="H68" s="162"/>
    </row>
    <row r="69" spans="2:8" x14ac:dyDescent="0.35">
      <c r="B69" s="160"/>
      <c r="D69" s="161"/>
      <c r="E69" s="161"/>
      <c r="F69" s="162"/>
      <c r="G69" s="161"/>
      <c r="H69" s="161"/>
    </row>
    <row r="70" spans="2:8" x14ac:dyDescent="0.35">
      <c r="B70" s="160"/>
      <c r="D70" s="161"/>
      <c r="E70" s="161"/>
      <c r="F70" s="161"/>
      <c r="G70" s="161"/>
      <c r="H70" s="161"/>
    </row>
    <row r="71" spans="2:8" x14ac:dyDescent="0.35">
      <c r="B71" s="160"/>
      <c r="D71" s="161"/>
      <c r="E71" s="161"/>
      <c r="F71" s="162"/>
      <c r="G71" s="161"/>
      <c r="H71" s="162"/>
    </row>
    <row r="72" spans="2:8" x14ac:dyDescent="0.35">
      <c r="B72" s="160"/>
      <c r="D72" s="161"/>
      <c r="E72" s="161"/>
      <c r="F72" s="162"/>
      <c r="G72" s="161"/>
      <c r="H72" s="162"/>
    </row>
    <row r="73" spans="2:8" x14ac:dyDescent="0.35">
      <c r="B73" s="160"/>
      <c r="D73" s="161"/>
      <c r="E73" s="161"/>
      <c r="F73" s="162"/>
      <c r="G73" s="161"/>
      <c r="H73" s="162"/>
    </row>
    <row r="74" spans="2:8" x14ac:dyDescent="0.35">
      <c r="B74" s="160"/>
      <c r="D74" s="161"/>
      <c r="E74" s="161"/>
      <c r="F74" s="162"/>
      <c r="G74" s="161"/>
      <c r="H74" s="162"/>
    </row>
    <row r="75" spans="2:8" x14ac:dyDescent="0.35">
      <c r="B75" s="160"/>
      <c r="D75" s="161"/>
      <c r="E75" s="161"/>
      <c r="F75" s="162"/>
      <c r="G75" s="161"/>
      <c r="H75" s="161"/>
    </row>
    <row r="76" spans="2:8" x14ac:dyDescent="0.35">
      <c r="B76" s="160"/>
      <c r="D76" s="161"/>
      <c r="E76" s="161"/>
      <c r="F76" s="161"/>
      <c r="G76" s="161"/>
      <c r="H76" s="161"/>
    </row>
    <row r="77" spans="2:8" x14ac:dyDescent="0.35">
      <c r="B77" s="160"/>
      <c r="D77" s="161"/>
      <c r="E77" s="161"/>
      <c r="F77" s="162"/>
      <c r="G77" s="161"/>
      <c r="H77" s="162"/>
    </row>
    <row r="78" spans="2:8" x14ac:dyDescent="0.35">
      <c r="B78" s="160"/>
      <c r="D78" s="161"/>
      <c r="E78" s="161"/>
      <c r="F78" s="162"/>
      <c r="G78" s="161"/>
      <c r="H78" s="162"/>
    </row>
    <row r="87" spans="2:10" x14ac:dyDescent="0.35">
      <c r="B87" s="159"/>
      <c r="C87" s="163"/>
      <c r="D87" s="163"/>
      <c r="E87" s="163"/>
      <c r="F87" s="163"/>
      <c r="G87" s="163"/>
      <c r="H87" s="163"/>
      <c r="I87" s="163"/>
      <c r="J87" s="163"/>
    </row>
    <row r="88" spans="2:10" x14ac:dyDescent="0.35">
      <c r="B88" s="159"/>
      <c r="C88" s="163"/>
      <c r="D88" s="163"/>
      <c r="E88" s="163"/>
      <c r="F88" s="163"/>
      <c r="G88" s="163"/>
      <c r="H88" s="163"/>
      <c r="I88" s="163"/>
      <c r="J88" s="163"/>
    </row>
    <row r="89" spans="2:10" x14ac:dyDescent="0.35">
      <c r="B89" s="159"/>
      <c r="C89" s="163"/>
      <c r="D89" s="163"/>
      <c r="E89" s="163"/>
      <c r="F89" s="163"/>
      <c r="G89" s="163"/>
      <c r="H89" s="163"/>
      <c r="I89" s="163"/>
      <c r="J89" s="163"/>
    </row>
    <row r="90" spans="2:10" x14ac:dyDescent="0.35">
      <c r="B90" s="159"/>
    </row>
    <row r="91" spans="2:10" x14ac:dyDescent="0.35">
      <c r="B91" s="159"/>
    </row>
    <row r="92" spans="2:10" x14ac:dyDescent="0.35">
      <c r="B92" s="159"/>
    </row>
    <row r="93" spans="2:10" x14ac:dyDescent="0.35">
      <c r="B93" s="159"/>
    </row>
    <row r="94" spans="2:10" x14ac:dyDescent="0.35">
      <c r="B94" s="159"/>
    </row>
  </sheetData>
  <mergeCells count="4">
    <mergeCell ref="A1:J1"/>
    <mergeCell ref="A3:A21"/>
    <mergeCell ref="A22:A40"/>
    <mergeCell ref="A41:A59"/>
  </mergeCells>
  <pageMargins left="0.70866141732283472" right="0.70866141732283472" top="0.74803149606299213" bottom="0.74803149606299213" header="0.31496062992125984" footer="0.31496062992125984"/>
  <pageSetup paperSize="9" scale="19" orientation="landscape" r:id="rId1"/>
  <headerFooter>
    <oddHeader>&amp;C&amp;"Calibri,Regular"&amp;13SRAD Report No.2047 Transport Statistics Wigan 2019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A9951-93F7-4633-B4A9-0C0C848C6634}">
  <sheetPr>
    <pageSetUpPr fitToPage="1"/>
  </sheetPr>
  <dimension ref="A3:A6"/>
  <sheetViews>
    <sheetView zoomScale="75" zoomScaleNormal="75" zoomScaleSheetLayoutView="100" workbookViewId="0">
      <selection activeCell="X16" sqref="X16"/>
    </sheetView>
  </sheetViews>
  <sheetFormatPr defaultColWidth="9.1796875" defaultRowHeight="12.5" x14ac:dyDescent="0.25"/>
  <cols>
    <col min="1" max="11" width="9.1796875" style="2"/>
    <col min="12" max="12" width="7.26953125" style="2" customWidth="1"/>
    <col min="13" max="13" width="3.26953125" style="2" customWidth="1"/>
    <col min="14" max="16384" width="9.1796875" style="2"/>
  </cols>
  <sheetData>
    <row r="3" spans="1:1" ht="14.5" x14ac:dyDescent="0.35">
      <c r="A3" s="1"/>
    </row>
    <row r="5" spans="1:1" ht="26.25" customHeight="1" x14ac:dyDescent="0.25"/>
    <row r="6" spans="1:1" ht="26.25" customHeight="1" x14ac:dyDescent="0.25"/>
  </sheetData>
  <pageMargins left="0.25" right="0.25" top="0.75" bottom="0.75" header="0.3" footer="0.3"/>
  <pageSetup paperSize="9" scale="90" orientation="portrait" r:id="rId1"/>
  <headerFooter>
    <oddHeader>&amp;C&amp;"Calibri,Regular"&amp;13SRAD Report No.2047 Transport Statistics Wigan 2019</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394F-794B-4563-A445-058D1272249C}">
  <sheetPr>
    <pageSetUpPr fitToPage="1"/>
  </sheetPr>
  <dimension ref="A3:A6"/>
  <sheetViews>
    <sheetView zoomScaleNormal="100" zoomScaleSheetLayoutView="100" zoomScalePageLayoutView="75" workbookViewId="0">
      <selection activeCell="X16" sqref="X16"/>
    </sheetView>
  </sheetViews>
  <sheetFormatPr defaultColWidth="9.1796875" defaultRowHeight="12.5" x14ac:dyDescent="0.25"/>
  <cols>
    <col min="1" max="11" width="9.1796875" style="4"/>
    <col min="12" max="12" width="7.26953125" style="4" customWidth="1"/>
    <col min="13" max="13" width="3.26953125" style="4" customWidth="1"/>
    <col min="14" max="16384" width="9.1796875" style="4"/>
  </cols>
  <sheetData>
    <row r="3" spans="1:1" ht="14.5" x14ac:dyDescent="0.35">
      <c r="A3" s="3"/>
    </row>
    <row r="5" spans="1:1" ht="26.25" customHeight="1" x14ac:dyDescent="0.25"/>
    <row r="6" spans="1:1" ht="26.25" customHeight="1" x14ac:dyDescent="0.25"/>
  </sheetData>
  <pageMargins left="0.25" right="0.25" top="0.75" bottom="0.75" header="0.3" footer="0.3"/>
  <pageSetup paperSize="9" scale="89" orientation="portrait" r:id="rId1"/>
  <headerFooter>
    <oddHeader>&amp;C&amp;"Calibri,Regular"&amp;13SRAD Report No.2047 Transport Statistics Wigan 2019</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1020-1921-4701-B068-E35B8165558D}">
  <sheetPr>
    <pageSetUpPr fitToPage="1"/>
  </sheetPr>
  <dimension ref="A1:P30"/>
  <sheetViews>
    <sheetView zoomScale="75" zoomScaleNormal="75" zoomScalePageLayoutView="50" workbookViewId="0">
      <selection activeCell="Q6" sqref="Q6"/>
    </sheetView>
  </sheetViews>
  <sheetFormatPr defaultColWidth="9.1796875" defaultRowHeight="14.5" x14ac:dyDescent="0.35"/>
  <cols>
    <col min="1" max="1" width="7.1796875" style="49" customWidth="1"/>
    <col min="2" max="2" width="48.7265625" style="23" customWidth="1"/>
    <col min="3" max="3" width="6.453125" style="23" customWidth="1"/>
    <col min="4" max="4" width="5.81640625" style="23" customWidth="1"/>
    <col min="5" max="5" width="6.26953125" style="23" customWidth="1"/>
    <col min="6" max="6" width="6.7265625" style="23" customWidth="1"/>
    <col min="7" max="7" width="12.81640625" style="23" customWidth="1"/>
    <col min="8" max="8" width="14.7265625" style="23" customWidth="1"/>
    <col min="9" max="9" width="9.453125" style="23" customWidth="1"/>
    <col min="10" max="10" width="12.453125" style="23" customWidth="1"/>
    <col min="11" max="11" width="9.453125" style="23" customWidth="1"/>
    <col min="12" max="12" width="8.26953125" style="23" customWidth="1"/>
    <col min="13" max="13" width="10.54296875" style="23" customWidth="1"/>
    <col min="14" max="14" width="17.7265625" style="23" customWidth="1"/>
    <col min="15" max="16384" width="9.1796875" style="23"/>
  </cols>
  <sheetData>
    <row r="1" spans="1:14" ht="15" thickTop="1" x14ac:dyDescent="0.35">
      <c r="A1" s="294" t="s">
        <v>55</v>
      </c>
      <c r="B1" s="295"/>
      <c r="C1" s="295"/>
      <c r="D1" s="295"/>
      <c r="E1" s="295"/>
      <c r="F1" s="295"/>
      <c r="G1" s="295"/>
      <c r="H1" s="295"/>
      <c r="I1" s="295"/>
      <c r="J1" s="295"/>
      <c r="K1" s="295"/>
      <c r="L1" s="295"/>
      <c r="M1" s="295"/>
      <c r="N1" s="296"/>
    </row>
    <row r="2" spans="1:14" ht="29" x14ac:dyDescent="0.35">
      <c r="A2" s="24" t="s">
        <v>6</v>
      </c>
      <c r="B2" s="25" t="s">
        <v>7</v>
      </c>
      <c r="C2" s="26" t="s">
        <v>8</v>
      </c>
      <c r="D2" s="26" t="s">
        <v>9</v>
      </c>
      <c r="E2" s="26" t="s">
        <v>10</v>
      </c>
      <c r="F2" s="26" t="s">
        <v>11</v>
      </c>
      <c r="G2" s="27" t="s">
        <v>12</v>
      </c>
      <c r="H2" s="27" t="s">
        <v>13</v>
      </c>
      <c r="I2" s="27" t="s">
        <v>14</v>
      </c>
      <c r="J2" s="27" t="s">
        <v>15</v>
      </c>
      <c r="K2" s="27" t="s">
        <v>16</v>
      </c>
      <c r="L2" s="27" t="s">
        <v>17</v>
      </c>
      <c r="M2" s="27" t="s">
        <v>18</v>
      </c>
      <c r="N2" s="28" t="s">
        <v>19</v>
      </c>
    </row>
    <row r="3" spans="1:14" x14ac:dyDescent="0.35">
      <c r="A3" s="24">
        <v>85001</v>
      </c>
      <c r="B3" s="25" t="s">
        <v>62</v>
      </c>
      <c r="C3" s="29">
        <v>18</v>
      </c>
      <c r="D3" s="29">
        <v>9</v>
      </c>
      <c r="E3" s="29">
        <v>0</v>
      </c>
      <c r="F3" s="29">
        <v>27</v>
      </c>
      <c r="G3" s="29">
        <v>0</v>
      </c>
      <c r="H3" s="30">
        <v>1.3970739190033825</v>
      </c>
      <c r="I3" s="29">
        <v>25.147330542060885</v>
      </c>
      <c r="J3" s="25">
        <v>4</v>
      </c>
      <c r="K3" s="29">
        <v>0</v>
      </c>
      <c r="L3" s="25">
        <v>55</v>
      </c>
      <c r="M3" s="25" t="s">
        <v>20</v>
      </c>
      <c r="N3" s="31">
        <f>SUM(I3:M3)</f>
        <v>84.147330542060885</v>
      </c>
    </row>
    <row r="4" spans="1:14" x14ac:dyDescent="0.35">
      <c r="A4" s="24">
        <v>85002</v>
      </c>
      <c r="B4" s="25" t="s">
        <v>21</v>
      </c>
      <c r="C4" s="29">
        <v>420</v>
      </c>
      <c r="D4" s="29">
        <v>45</v>
      </c>
      <c r="E4" s="29">
        <v>25</v>
      </c>
      <c r="F4" s="29">
        <v>0</v>
      </c>
      <c r="G4" s="29">
        <v>2</v>
      </c>
      <c r="H4" s="32">
        <v>1.3858823529411766</v>
      </c>
      <c r="I4" s="29">
        <v>582.07058823529417</v>
      </c>
      <c r="J4" s="25">
        <v>3</v>
      </c>
      <c r="K4" s="29">
        <v>0</v>
      </c>
      <c r="L4" s="25">
        <v>345</v>
      </c>
      <c r="M4" s="25" t="s">
        <v>20</v>
      </c>
      <c r="N4" s="31">
        <f t="shared" ref="N4:N20" si="0">SUM(I4:M4)</f>
        <v>930.07058823529417</v>
      </c>
    </row>
    <row r="5" spans="1:14" x14ac:dyDescent="0.35">
      <c r="A5" s="24">
        <v>85003</v>
      </c>
      <c r="B5" s="25" t="s">
        <v>22</v>
      </c>
      <c r="C5" s="29">
        <v>165</v>
      </c>
      <c r="D5" s="29">
        <v>4</v>
      </c>
      <c r="E5" s="29">
        <v>1</v>
      </c>
      <c r="F5" s="29">
        <v>0</v>
      </c>
      <c r="G5" s="29">
        <v>0</v>
      </c>
      <c r="H5" s="30">
        <v>1.3970739190033825</v>
      </c>
      <c r="I5" s="29">
        <v>230.51719663555812</v>
      </c>
      <c r="J5" s="25">
        <v>2</v>
      </c>
      <c r="K5" s="29">
        <v>0</v>
      </c>
      <c r="L5" s="25">
        <v>36</v>
      </c>
      <c r="M5" s="25" t="s">
        <v>20</v>
      </c>
      <c r="N5" s="31">
        <f t="shared" si="0"/>
        <v>268.51719663555809</v>
      </c>
    </row>
    <row r="6" spans="1:14" x14ac:dyDescent="0.35">
      <c r="A6" s="24">
        <v>85004</v>
      </c>
      <c r="B6" s="25" t="s">
        <v>23</v>
      </c>
      <c r="C6" s="29">
        <v>54</v>
      </c>
      <c r="D6" s="29">
        <v>9</v>
      </c>
      <c r="E6" s="29">
        <v>4</v>
      </c>
      <c r="F6" s="29">
        <v>30</v>
      </c>
      <c r="G6" s="29">
        <v>0</v>
      </c>
      <c r="H6" s="30">
        <v>1.3970739190033825</v>
      </c>
      <c r="I6" s="29">
        <v>75.441991626182656</v>
      </c>
      <c r="J6" s="25">
        <v>2</v>
      </c>
      <c r="K6" s="29">
        <v>194</v>
      </c>
      <c r="L6" s="25">
        <v>253</v>
      </c>
      <c r="M6" s="25" t="s">
        <v>20</v>
      </c>
      <c r="N6" s="31">
        <f t="shared" si="0"/>
        <v>524.4419916261827</v>
      </c>
    </row>
    <row r="7" spans="1:14" x14ac:dyDescent="0.35">
      <c r="A7" s="24">
        <v>85005</v>
      </c>
      <c r="B7" s="25" t="s">
        <v>24</v>
      </c>
      <c r="C7" s="29">
        <v>94</v>
      </c>
      <c r="D7" s="29">
        <v>12</v>
      </c>
      <c r="E7" s="29">
        <v>3</v>
      </c>
      <c r="F7" s="29">
        <v>0</v>
      </c>
      <c r="G7" s="29">
        <v>2</v>
      </c>
      <c r="H7" s="32">
        <v>1.6526315789473685</v>
      </c>
      <c r="I7" s="29">
        <v>155.34736842105264</v>
      </c>
      <c r="J7" s="25">
        <v>2</v>
      </c>
      <c r="K7" s="29">
        <v>0</v>
      </c>
      <c r="L7" s="25">
        <v>316</v>
      </c>
      <c r="M7" s="25" t="s">
        <v>20</v>
      </c>
      <c r="N7" s="31">
        <f t="shared" si="0"/>
        <v>473.34736842105264</v>
      </c>
    </row>
    <row r="8" spans="1:14" x14ac:dyDescent="0.35">
      <c r="A8" s="24">
        <v>85006</v>
      </c>
      <c r="B8" s="25" t="s">
        <v>25</v>
      </c>
      <c r="C8" s="29">
        <v>130</v>
      </c>
      <c r="D8" s="29">
        <v>14</v>
      </c>
      <c r="E8" s="29">
        <v>3</v>
      </c>
      <c r="F8" s="29">
        <v>21</v>
      </c>
      <c r="G8" s="29">
        <v>1</v>
      </c>
      <c r="H8" s="32">
        <v>1.5757575757575757</v>
      </c>
      <c r="I8" s="29">
        <v>204.84848484848484</v>
      </c>
      <c r="J8" s="25">
        <v>8</v>
      </c>
      <c r="K8" s="29">
        <v>326</v>
      </c>
      <c r="L8" s="25">
        <v>245</v>
      </c>
      <c r="M8" s="25" t="s">
        <v>20</v>
      </c>
      <c r="N8" s="31">
        <f t="shared" si="0"/>
        <v>783.84848484848487</v>
      </c>
    </row>
    <row r="9" spans="1:14" x14ac:dyDescent="0.35">
      <c r="A9" s="24">
        <v>85007</v>
      </c>
      <c r="B9" s="25" t="s">
        <v>63</v>
      </c>
      <c r="C9" s="29">
        <v>847</v>
      </c>
      <c r="D9" s="29">
        <v>80</v>
      </c>
      <c r="E9" s="29">
        <v>26</v>
      </c>
      <c r="F9" s="29">
        <v>64</v>
      </c>
      <c r="G9" s="29">
        <v>5</v>
      </c>
      <c r="H9" s="32">
        <v>1.3942652329749103</v>
      </c>
      <c r="I9" s="29">
        <v>1180.9426523297491</v>
      </c>
      <c r="J9" s="29">
        <v>9</v>
      </c>
      <c r="K9" s="29">
        <v>566</v>
      </c>
      <c r="L9" s="29">
        <v>396</v>
      </c>
      <c r="M9" s="29" t="s">
        <v>20</v>
      </c>
      <c r="N9" s="31">
        <f t="shared" si="0"/>
        <v>2151.9426523297489</v>
      </c>
    </row>
    <row r="10" spans="1:14" x14ac:dyDescent="0.35">
      <c r="A10" s="24">
        <v>85008</v>
      </c>
      <c r="B10" s="25" t="s">
        <v>26</v>
      </c>
      <c r="C10" s="29">
        <v>264</v>
      </c>
      <c r="D10" s="29">
        <v>53</v>
      </c>
      <c r="E10" s="29">
        <v>2</v>
      </c>
      <c r="F10" s="33">
        <v>1</v>
      </c>
      <c r="G10" s="29">
        <v>0</v>
      </c>
      <c r="H10" s="32">
        <v>1.5661764705882353</v>
      </c>
      <c r="I10" s="29">
        <v>413.47058823529409</v>
      </c>
      <c r="J10" s="29">
        <v>4</v>
      </c>
      <c r="K10" s="33" t="s">
        <v>27</v>
      </c>
      <c r="L10" s="29">
        <v>115</v>
      </c>
      <c r="M10" s="29" t="s">
        <v>20</v>
      </c>
      <c r="N10" s="31">
        <f t="shared" si="0"/>
        <v>532.47058823529414</v>
      </c>
    </row>
    <row r="11" spans="1:14" x14ac:dyDescent="0.35">
      <c r="A11" s="24">
        <v>85014</v>
      </c>
      <c r="B11" s="25" t="s">
        <v>28</v>
      </c>
      <c r="C11" s="29" t="s">
        <v>20</v>
      </c>
      <c r="D11" s="29" t="s">
        <v>20</v>
      </c>
      <c r="E11" s="29" t="s">
        <v>20</v>
      </c>
      <c r="F11" s="29" t="s">
        <v>20</v>
      </c>
      <c r="G11" s="29" t="s">
        <v>20</v>
      </c>
      <c r="H11" s="29"/>
      <c r="I11" s="29"/>
      <c r="J11" s="29">
        <v>0</v>
      </c>
      <c r="K11" s="29" t="s">
        <v>20</v>
      </c>
      <c r="L11" s="29" t="s">
        <v>20</v>
      </c>
      <c r="M11" s="29">
        <v>494</v>
      </c>
      <c r="N11" s="31">
        <f t="shared" si="0"/>
        <v>494</v>
      </c>
    </row>
    <row r="12" spans="1:14" x14ac:dyDescent="0.35">
      <c r="A12" s="24">
        <v>85015</v>
      </c>
      <c r="B12" s="25" t="s">
        <v>29</v>
      </c>
      <c r="C12" s="29" t="s">
        <v>20</v>
      </c>
      <c r="D12" s="29" t="s">
        <v>20</v>
      </c>
      <c r="E12" s="29" t="s">
        <v>20</v>
      </c>
      <c r="F12" s="29" t="s">
        <v>20</v>
      </c>
      <c r="G12" s="29" t="s">
        <v>20</v>
      </c>
      <c r="H12" s="29"/>
      <c r="I12" s="29"/>
      <c r="J12" s="29">
        <v>0</v>
      </c>
      <c r="K12" s="29" t="s">
        <v>20</v>
      </c>
      <c r="L12" s="29" t="s">
        <v>20</v>
      </c>
      <c r="M12" s="29">
        <v>366</v>
      </c>
      <c r="N12" s="31">
        <f t="shared" si="0"/>
        <v>366</v>
      </c>
    </row>
    <row r="13" spans="1:14" x14ac:dyDescent="0.35">
      <c r="A13" s="24">
        <v>85019</v>
      </c>
      <c r="B13" s="25" t="s">
        <v>65</v>
      </c>
      <c r="C13" s="29">
        <v>249</v>
      </c>
      <c r="D13" s="29">
        <v>4</v>
      </c>
      <c r="E13" s="29">
        <v>0</v>
      </c>
      <c r="F13" s="29">
        <v>0</v>
      </c>
      <c r="G13" s="34">
        <v>0</v>
      </c>
      <c r="H13" s="32">
        <v>1.0564516129032258</v>
      </c>
      <c r="I13" s="29">
        <v>263.05645161290323</v>
      </c>
      <c r="J13" s="29">
        <v>0</v>
      </c>
      <c r="K13" s="29">
        <v>0</v>
      </c>
      <c r="L13" s="29" t="s">
        <v>20</v>
      </c>
      <c r="M13" s="29" t="s">
        <v>20</v>
      </c>
      <c r="N13" s="31">
        <f t="shared" si="0"/>
        <v>263.05645161290323</v>
      </c>
    </row>
    <row r="14" spans="1:14" x14ac:dyDescent="0.35">
      <c r="A14" s="24">
        <v>85020</v>
      </c>
      <c r="B14" s="25" t="s">
        <v>66</v>
      </c>
      <c r="C14" s="29" t="s">
        <v>20</v>
      </c>
      <c r="D14" s="29" t="s">
        <v>20</v>
      </c>
      <c r="E14" s="29" t="s">
        <v>20</v>
      </c>
      <c r="F14" s="29" t="s">
        <v>20</v>
      </c>
      <c r="G14" s="29" t="s">
        <v>20</v>
      </c>
      <c r="H14" s="29"/>
      <c r="I14" s="29"/>
      <c r="J14" s="29">
        <v>3</v>
      </c>
      <c r="K14" s="29" t="s">
        <v>20</v>
      </c>
      <c r="L14" s="29">
        <v>299</v>
      </c>
      <c r="M14" s="29" t="s">
        <v>20</v>
      </c>
      <c r="N14" s="31">
        <f t="shared" si="0"/>
        <v>302</v>
      </c>
    </row>
    <row r="15" spans="1:14" x14ac:dyDescent="0.35">
      <c r="A15" s="24">
        <v>85021</v>
      </c>
      <c r="B15" s="25" t="s">
        <v>30</v>
      </c>
      <c r="C15" s="29" t="s">
        <v>20</v>
      </c>
      <c r="D15" s="29" t="s">
        <v>20</v>
      </c>
      <c r="E15" s="29" t="s">
        <v>20</v>
      </c>
      <c r="F15" s="29" t="s">
        <v>20</v>
      </c>
      <c r="G15" s="29" t="s">
        <v>20</v>
      </c>
      <c r="H15" s="29"/>
      <c r="I15" s="29"/>
      <c r="J15" s="29">
        <v>0</v>
      </c>
      <c r="K15" s="29" t="s">
        <v>20</v>
      </c>
      <c r="L15" s="29">
        <v>184</v>
      </c>
      <c r="M15" s="29" t="s">
        <v>20</v>
      </c>
      <c r="N15" s="31">
        <f t="shared" si="0"/>
        <v>184</v>
      </c>
    </row>
    <row r="16" spans="1:14" x14ac:dyDescent="0.35">
      <c r="A16" s="24">
        <v>85022</v>
      </c>
      <c r="B16" s="25" t="s">
        <v>31</v>
      </c>
      <c r="C16" s="29" t="s">
        <v>20</v>
      </c>
      <c r="D16" s="29" t="s">
        <v>20</v>
      </c>
      <c r="E16" s="29" t="s">
        <v>20</v>
      </c>
      <c r="F16" s="29" t="s">
        <v>20</v>
      </c>
      <c r="G16" s="29" t="s">
        <v>20</v>
      </c>
      <c r="H16" s="32"/>
      <c r="I16" s="29"/>
      <c r="J16" s="25">
        <v>1</v>
      </c>
      <c r="K16" s="29" t="s">
        <v>20</v>
      </c>
      <c r="L16" s="25">
        <v>89</v>
      </c>
      <c r="M16" s="25" t="s">
        <v>20</v>
      </c>
      <c r="N16" s="31">
        <f t="shared" si="0"/>
        <v>90</v>
      </c>
    </row>
    <row r="17" spans="1:16" x14ac:dyDescent="0.35">
      <c r="A17" s="24">
        <v>85023</v>
      </c>
      <c r="B17" s="25" t="s">
        <v>64</v>
      </c>
      <c r="C17" s="33">
        <v>0</v>
      </c>
      <c r="D17" s="33">
        <v>1</v>
      </c>
      <c r="E17" s="33">
        <v>0</v>
      </c>
      <c r="F17" s="29">
        <v>53</v>
      </c>
      <c r="G17" s="33">
        <v>0</v>
      </c>
      <c r="H17" s="30">
        <v>1.3970739190033825</v>
      </c>
      <c r="I17" s="29">
        <v>0</v>
      </c>
      <c r="J17" s="35">
        <v>1</v>
      </c>
      <c r="K17" s="29">
        <v>319</v>
      </c>
      <c r="L17" s="25">
        <v>134</v>
      </c>
      <c r="M17" s="25" t="s">
        <v>20</v>
      </c>
      <c r="N17" s="31">
        <f t="shared" si="0"/>
        <v>454</v>
      </c>
    </row>
    <row r="18" spans="1:16" x14ac:dyDescent="0.35">
      <c r="A18" s="24">
        <v>85027</v>
      </c>
      <c r="B18" s="25" t="s">
        <v>32</v>
      </c>
      <c r="C18" s="29" t="s">
        <v>20</v>
      </c>
      <c r="D18" s="29" t="s">
        <v>20</v>
      </c>
      <c r="E18" s="29" t="s">
        <v>20</v>
      </c>
      <c r="F18" s="29" t="s">
        <v>20</v>
      </c>
      <c r="G18" s="29" t="s">
        <v>20</v>
      </c>
      <c r="H18" s="32"/>
      <c r="I18" s="29"/>
      <c r="J18" s="25">
        <v>4</v>
      </c>
      <c r="K18" s="29" t="s">
        <v>20</v>
      </c>
      <c r="L18" s="25">
        <v>129</v>
      </c>
      <c r="M18" s="25" t="s">
        <v>20</v>
      </c>
      <c r="N18" s="31">
        <f t="shared" si="0"/>
        <v>133</v>
      </c>
    </row>
    <row r="19" spans="1:16" x14ac:dyDescent="0.35">
      <c r="A19" s="24">
        <v>85028</v>
      </c>
      <c r="B19" s="25" t="s">
        <v>67</v>
      </c>
      <c r="C19" s="29">
        <v>186</v>
      </c>
      <c r="D19" s="29">
        <v>6</v>
      </c>
      <c r="E19" s="29">
        <v>0</v>
      </c>
      <c r="F19" s="29">
        <v>0</v>
      </c>
      <c r="G19" s="29">
        <v>0</v>
      </c>
      <c r="H19" s="30">
        <v>1.3970739190033825</v>
      </c>
      <c r="I19" s="29">
        <v>259.85574893462916</v>
      </c>
      <c r="J19" s="25">
        <v>1</v>
      </c>
      <c r="K19" s="29">
        <v>0</v>
      </c>
      <c r="L19" s="25">
        <v>70</v>
      </c>
      <c r="M19" s="25" t="s">
        <v>20</v>
      </c>
      <c r="N19" s="31">
        <f t="shared" si="0"/>
        <v>330.85574893462916</v>
      </c>
    </row>
    <row r="20" spans="1:16" x14ac:dyDescent="0.35">
      <c r="A20" s="36"/>
      <c r="B20" s="37" t="s">
        <v>33</v>
      </c>
      <c r="C20" s="38">
        <f>SUM(C3:C19)</f>
        <v>2427</v>
      </c>
      <c r="D20" s="38">
        <f t="shared" ref="D20:G20" si="1">SUM(D3:D19)</f>
        <v>237</v>
      </c>
      <c r="E20" s="38">
        <f t="shared" si="1"/>
        <v>64</v>
      </c>
      <c r="F20" s="38">
        <f t="shared" si="1"/>
        <v>196</v>
      </c>
      <c r="G20" s="38">
        <f t="shared" si="1"/>
        <v>10</v>
      </c>
      <c r="H20" s="38"/>
      <c r="I20" s="38">
        <f t="shared" ref="I20:M20" si="2">SUM(I3:I19)</f>
        <v>3390.6984014212089</v>
      </c>
      <c r="J20" s="38">
        <f t="shared" si="2"/>
        <v>44</v>
      </c>
      <c r="K20" s="38">
        <f t="shared" si="2"/>
        <v>1405</v>
      </c>
      <c r="L20" s="38">
        <f t="shared" si="2"/>
        <v>2666</v>
      </c>
      <c r="M20" s="38">
        <f t="shared" si="2"/>
        <v>860</v>
      </c>
      <c r="N20" s="39">
        <f t="shared" si="0"/>
        <v>8365.6984014212085</v>
      </c>
      <c r="O20" s="40"/>
    </row>
    <row r="21" spans="1:16" ht="15" thickBot="1" x14ac:dyDescent="0.4">
      <c r="A21" s="41"/>
      <c r="B21" s="42"/>
      <c r="C21" s="43"/>
      <c r="D21" s="43"/>
      <c r="E21" s="43"/>
      <c r="F21" s="297" t="s">
        <v>34</v>
      </c>
      <c r="G21" s="298"/>
      <c r="H21" s="44">
        <v>1.3970739190033825</v>
      </c>
      <c r="I21" s="45">
        <f>I20/$N$20</f>
        <v>0.4053096631890506</v>
      </c>
      <c r="J21" s="45">
        <f t="shared" ref="J21:M21" si="3">J20/$N$20</f>
        <v>5.2595728280767388E-3</v>
      </c>
      <c r="K21" s="45">
        <f t="shared" si="3"/>
        <v>0.16794772326017768</v>
      </c>
      <c r="L21" s="45">
        <f t="shared" si="3"/>
        <v>0.31868229908301332</v>
      </c>
      <c r="M21" s="45">
        <f t="shared" si="3"/>
        <v>0.10280074163968171</v>
      </c>
      <c r="N21" s="46">
        <v>1</v>
      </c>
      <c r="P21" s="47"/>
    </row>
    <row r="22" spans="1:16" s="7" customFormat="1" ht="15" thickTop="1" x14ac:dyDescent="0.35">
      <c r="A22" s="48" t="s">
        <v>35</v>
      </c>
      <c r="B22" s="23"/>
      <c r="C22" s="23"/>
      <c r="D22" s="23"/>
      <c r="E22" s="23"/>
      <c r="F22" s="23"/>
      <c r="G22" s="23"/>
      <c r="H22" s="23"/>
      <c r="I22" s="23"/>
    </row>
    <row r="23" spans="1:16" x14ac:dyDescent="0.35">
      <c r="A23" s="49" t="s">
        <v>56</v>
      </c>
    </row>
    <row r="24" spans="1:16" x14ac:dyDescent="0.35">
      <c r="A24" s="49" t="s">
        <v>36</v>
      </c>
    </row>
    <row r="25" spans="1:16" ht="43.5" customHeight="1" x14ac:dyDescent="0.35">
      <c r="A25" s="290" t="s">
        <v>57</v>
      </c>
      <c r="B25" s="291"/>
      <c r="C25" s="291"/>
      <c r="D25" s="291"/>
      <c r="E25" s="291"/>
      <c r="F25" s="291"/>
      <c r="G25" s="291"/>
      <c r="H25" s="291"/>
      <c r="I25" s="291"/>
    </row>
    <row r="26" spans="1:16" x14ac:dyDescent="0.35">
      <c r="A26" s="290" t="s">
        <v>58</v>
      </c>
      <c r="B26" s="291"/>
      <c r="C26" s="291"/>
      <c r="D26" s="291"/>
      <c r="E26" s="291"/>
      <c r="F26" s="291"/>
      <c r="G26" s="291"/>
      <c r="H26" s="291"/>
      <c r="I26" s="291"/>
    </row>
    <row r="27" spans="1:16" x14ac:dyDescent="0.35">
      <c r="A27" s="291"/>
      <c r="B27" s="291"/>
      <c r="C27" s="291"/>
      <c r="D27" s="291"/>
      <c r="E27" s="291"/>
      <c r="F27" s="291"/>
      <c r="G27" s="291"/>
      <c r="H27" s="291"/>
      <c r="I27" s="291"/>
    </row>
    <row r="28" spans="1:16" ht="30" customHeight="1" x14ac:dyDescent="0.35">
      <c r="A28" s="290" t="s">
        <v>59</v>
      </c>
      <c r="B28" s="291"/>
      <c r="C28" s="291"/>
      <c r="D28" s="291"/>
      <c r="E28" s="291"/>
      <c r="F28" s="291"/>
      <c r="G28" s="291"/>
      <c r="H28" s="291"/>
      <c r="I28" s="291"/>
    </row>
    <row r="29" spans="1:16" x14ac:dyDescent="0.35">
      <c r="A29" s="292" t="s">
        <v>60</v>
      </c>
      <c r="B29" s="293"/>
      <c r="C29" s="293"/>
      <c r="D29" s="293"/>
      <c r="E29" s="293"/>
      <c r="F29" s="293"/>
      <c r="G29" s="293"/>
      <c r="H29" s="293"/>
      <c r="I29" s="293"/>
    </row>
    <row r="30" spans="1:16" x14ac:dyDescent="0.35">
      <c r="A30" s="293"/>
      <c r="B30" s="293"/>
      <c r="C30" s="293"/>
      <c r="D30" s="293"/>
      <c r="E30" s="293"/>
      <c r="F30" s="293"/>
      <c r="G30" s="293"/>
      <c r="H30" s="293"/>
      <c r="I30" s="293"/>
    </row>
  </sheetData>
  <mergeCells count="6">
    <mergeCell ref="A25:I25"/>
    <mergeCell ref="A26:I27"/>
    <mergeCell ref="A28:I28"/>
    <mergeCell ref="A29:I30"/>
    <mergeCell ref="A1:N1"/>
    <mergeCell ref="F21:G21"/>
  </mergeCells>
  <pageMargins left="0.70866141732283472" right="0.70866141732283472" top="0.74803149606299213" bottom="0.74803149606299213" header="0.31496062992125984" footer="0.31496062992125984"/>
  <pageSetup paperSize="9" scale="74" orientation="landscape" r:id="rId1"/>
  <headerFooter>
    <oddHeader>&amp;C&amp;"Calibri,Regular"&amp;13SRAD Report No.2047 Transport Statistics Wigan 2019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D9D01-5E50-430D-8097-7A2544CBB19D}">
  <sheetPr>
    <pageSetUpPr fitToPage="1"/>
  </sheetPr>
  <dimension ref="A1:P30"/>
  <sheetViews>
    <sheetView zoomScale="75" zoomScaleNormal="75" zoomScalePageLayoutView="50" workbookViewId="0">
      <selection activeCell="K3" sqref="K3:K19"/>
    </sheetView>
  </sheetViews>
  <sheetFormatPr defaultColWidth="9.1796875" defaultRowHeight="14.5" x14ac:dyDescent="0.35"/>
  <cols>
    <col min="1" max="1" width="7.1796875" style="10" customWidth="1"/>
    <col min="2" max="2" width="48.7265625" style="7" customWidth="1"/>
    <col min="3" max="3" width="6.453125" style="7" customWidth="1"/>
    <col min="4" max="4" width="5.81640625" style="7" customWidth="1"/>
    <col min="5" max="5" width="6.26953125" style="7" customWidth="1"/>
    <col min="6" max="6" width="6.7265625" style="7" customWidth="1"/>
    <col min="7" max="7" width="13.1796875" style="7" customWidth="1"/>
    <col min="8" max="8" width="14.7265625" style="7" customWidth="1"/>
    <col min="9" max="9" width="9.453125" style="7" customWidth="1"/>
    <col min="10" max="10" width="12.453125" style="7" customWidth="1"/>
    <col min="11" max="11" width="9.453125" style="7" customWidth="1"/>
    <col min="12" max="12" width="8.26953125" style="7" customWidth="1"/>
    <col min="13" max="13" width="10.54296875" style="7" customWidth="1"/>
    <col min="14" max="14" width="15.453125" style="7" customWidth="1"/>
    <col min="15" max="16384" width="9.1796875" style="7"/>
  </cols>
  <sheetData>
    <row r="1" spans="1:14" ht="15" thickTop="1" x14ac:dyDescent="0.35">
      <c r="A1" s="294" t="s">
        <v>61</v>
      </c>
      <c r="B1" s="295"/>
      <c r="C1" s="295"/>
      <c r="D1" s="295"/>
      <c r="E1" s="295"/>
      <c r="F1" s="295"/>
      <c r="G1" s="295"/>
      <c r="H1" s="295"/>
      <c r="I1" s="295"/>
      <c r="J1" s="295"/>
      <c r="K1" s="295"/>
      <c r="L1" s="295"/>
      <c r="M1" s="295"/>
      <c r="N1" s="296"/>
    </row>
    <row r="2" spans="1:14" ht="29" x14ac:dyDescent="0.35">
      <c r="A2" s="24" t="s">
        <v>6</v>
      </c>
      <c r="B2" s="25" t="s">
        <v>7</v>
      </c>
      <c r="C2" s="26" t="s">
        <v>8</v>
      </c>
      <c r="D2" s="26" t="s">
        <v>9</v>
      </c>
      <c r="E2" s="26" t="s">
        <v>10</v>
      </c>
      <c r="F2" s="26" t="s">
        <v>11</v>
      </c>
      <c r="G2" s="27" t="s">
        <v>12</v>
      </c>
      <c r="H2" s="27" t="s">
        <v>13</v>
      </c>
      <c r="I2" s="27" t="s">
        <v>14</v>
      </c>
      <c r="J2" s="27" t="s">
        <v>15</v>
      </c>
      <c r="K2" s="27" t="s">
        <v>16</v>
      </c>
      <c r="L2" s="27" t="s">
        <v>17</v>
      </c>
      <c r="M2" s="27" t="s">
        <v>18</v>
      </c>
      <c r="N2" s="28" t="s">
        <v>19</v>
      </c>
    </row>
    <row r="3" spans="1:14" x14ac:dyDescent="0.35">
      <c r="A3" s="24">
        <v>85001</v>
      </c>
      <c r="B3" s="25" t="s">
        <v>62</v>
      </c>
      <c r="C3" s="29">
        <v>7</v>
      </c>
      <c r="D3" s="29">
        <v>4</v>
      </c>
      <c r="E3" s="29">
        <v>0</v>
      </c>
      <c r="F3" s="29">
        <v>34</v>
      </c>
      <c r="G3" s="29">
        <v>0</v>
      </c>
      <c r="H3" s="30">
        <v>1.4665444895879145</v>
      </c>
      <c r="I3" s="29">
        <v>10.265811427115402</v>
      </c>
      <c r="J3" s="25">
        <v>3</v>
      </c>
      <c r="K3" s="29">
        <v>0</v>
      </c>
      <c r="L3" s="25">
        <v>106</v>
      </c>
      <c r="M3" s="25" t="s">
        <v>20</v>
      </c>
      <c r="N3" s="31">
        <f>SUM(I3:M3)</f>
        <v>119.26581142711541</v>
      </c>
    </row>
    <row r="4" spans="1:14" x14ac:dyDescent="0.35">
      <c r="A4" s="24">
        <v>85002</v>
      </c>
      <c r="B4" s="25" t="s">
        <v>21</v>
      </c>
      <c r="C4" s="29">
        <v>549</v>
      </c>
      <c r="D4" s="29">
        <v>38</v>
      </c>
      <c r="E4" s="29">
        <v>14</v>
      </c>
      <c r="F4" s="29">
        <v>0</v>
      </c>
      <c r="G4" s="29">
        <v>3</v>
      </c>
      <c r="H4" s="32">
        <v>1.4954128440366972</v>
      </c>
      <c r="I4" s="29">
        <v>820.98165137614671</v>
      </c>
      <c r="J4" s="25">
        <v>0</v>
      </c>
      <c r="K4" s="29">
        <v>0</v>
      </c>
      <c r="L4" s="25">
        <v>501</v>
      </c>
      <c r="M4" s="25" t="s">
        <v>20</v>
      </c>
      <c r="N4" s="31">
        <f t="shared" ref="N4:N20" si="0">SUM(I4:M4)</f>
        <v>1321.9816513761466</v>
      </c>
    </row>
    <row r="5" spans="1:14" x14ac:dyDescent="0.35">
      <c r="A5" s="24">
        <v>85003</v>
      </c>
      <c r="B5" s="25" t="s">
        <v>22</v>
      </c>
      <c r="C5" s="29">
        <v>182</v>
      </c>
      <c r="D5" s="29">
        <v>3</v>
      </c>
      <c r="E5" s="29">
        <v>2</v>
      </c>
      <c r="F5" s="29">
        <v>0</v>
      </c>
      <c r="G5" s="29">
        <v>0</v>
      </c>
      <c r="H5" s="30">
        <v>1.4665444895879145</v>
      </c>
      <c r="I5" s="29">
        <v>266.91109710500047</v>
      </c>
      <c r="J5" s="25">
        <v>1</v>
      </c>
      <c r="K5" s="29">
        <v>0</v>
      </c>
      <c r="L5" s="25">
        <v>131</v>
      </c>
      <c r="M5" s="25" t="s">
        <v>20</v>
      </c>
      <c r="N5" s="31">
        <f t="shared" si="0"/>
        <v>398.91109710500047</v>
      </c>
    </row>
    <row r="6" spans="1:14" x14ac:dyDescent="0.35">
      <c r="A6" s="24">
        <v>85004</v>
      </c>
      <c r="B6" s="25" t="s">
        <v>23</v>
      </c>
      <c r="C6" s="29">
        <v>127</v>
      </c>
      <c r="D6" s="29">
        <v>7</v>
      </c>
      <c r="E6" s="29">
        <v>2</v>
      </c>
      <c r="F6" s="29">
        <v>33</v>
      </c>
      <c r="G6" s="29">
        <v>0</v>
      </c>
      <c r="H6" s="30">
        <v>1.4665444895879145</v>
      </c>
      <c r="I6" s="29">
        <v>186.25115017766515</v>
      </c>
      <c r="J6" s="25">
        <v>1</v>
      </c>
      <c r="K6" s="29">
        <v>278</v>
      </c>
      <c r="L6" s="25">
        <v>213</v>
      </c>
      <c r="M6" s="25" t="s">
        <v>20</v>
      </c>
      <c r="N6" s="31">
        <f t="shared" si="0"/>
        <v>678.25115017766518</v>
      </c>
    </row>
    <row r="7" spans="1:14" x14ac:dyDescent="0.35">
      <c r="A7" s="24">
        <v>85005</v>
      </c>
      <c r="B7" s="25" t="s">
        <v>24</v>
      </c>
      <c r="C7" s="29">
        <v>159</v>
      </c>
      <c r="D7" s="29">
        <v>28</v>
      </c>
      <c r="E7" s="29">
        <v>4</v>
      </c>
      <c r="F7" s="29">
        <v>0</v>
      </c>
      <c r="G7" s="29">
        <v>2</v>
      </c>
      <c r="H7" s="32">
        <v>1.5471698113207548</v>
      </c>
      <c r="I7" s="29">
        <v>246.00000000000003</v>
      </c>
      <c r="J7" s="25">
        <v>1</v>
      </c>
      <c r="K7" s="29">
        <v>0</v>
      </c>
      <c r="L7" s="25">
        <v>139</v>
      </c>
      <c r="M7" s="25" t="s">
        <v>20</v>
      </c>
      <c r="N7" s="31">
        <f t="shared" si="0"/>
        <v>386</v>
      </c>
    </row>
    <row r="8" spans="1:14" x14ac:dyDescent="0.35">
      <c r="A8" s="24">
        <v>85006</v>
      </c>
      <c r="B8" s="25" t="s">
        <v>25</v>
      </c>
      <c r="C8" s="29">
        <v>163</v>
      </c>
      <c r="D8" s="29">
        <v>22</v>
      </c>
      <c r="E8" s="29">
        <v>6</v>
      </c>
      <c r="F8" s="29">
        <v>23</v>
      </c>
      <c r="G8" s="29">
        <v>1</v>
      </c>
      <c r="H8" s="32">
        <v>1.4375</v>
      </c>
      <c r="I8" s="29">
        <v>234.3125</v>
      </c>
      <c r="J8" s="25">
        <v>3</v>
      </c>
      <c r="K8" s="29">
        <v>333</v>
      </c>
      <c r="L8" s="25">
        <v>240</v>
      </c>
      <c r="M8" s="25" t="s">
        <v>20</v>
      </c>
      <c r="N8" s="31">
        <f t="shared" si="0"/>
        <v>810.3125</v>
      </c>
    </row>
    <row r="9" spans="1:14" x14ac:dyDescent="0.35">
      <c r="A9" s="24">
        <v>85007</v>
      </c>
      <c r="B9" s="25" t="s">
        <v>63</v>
      </c>
      <c r="C9" s="29">
        <v>613</v>
      </c>
      <c r="D9" s="29">
        <v>81</v>
      </c>
      <c r="E9" s="29">
        <v>27</v>
      </c>
      <c r="F9" s="29">
        <v>62</v>
      </c>
      <c r="G9" s="29">
        <v>1</v>
      </c>
      <c r="H9" s="32">
        <v>1.4375</v>
      </c>
      <c r="I9" s="29">
        <v>881.1875</v>
      </c>
      <c r="J9" s="29">
        <v>7</v>
      </c>
      <c r="K9" s="29">
        <v>617</v>
      </c>
      <c r="L9" s="29">
        <v>206</v>
      </c>
      <c r="M9" s="29" t="s">
        <v>20</v>
      </c>
      <c r="N9" s="31">
        <f t="shared" si="0"/>
        <v>1711.1875</v>
      </c>
    </row>
    <row r="10" spans="1:14" x14ac:dyDescent="0.35">
      <c r="A10" s="24">
        <v>85008</v>
      </c>
      <c r="B10" s="25" t="s">
        <v>26</v>
      </c>
      <c r="C10" s="29">
        <v>202</v>
      </c>
      <c r="D10" s="29">
        <v>46</v>
      </c>
      <c r="E10" s="29">
        <v>5</v>
      </c>
      <c r="F10" s="33">
        <v>1</v>
      </c>
      <c r="G10" s="29">
        <v>0</v>
      </c>
      <c r="H10" s="32">
        <v>1.5097087378640777</v>
      </c>
      <c r="I10" s="29">
        <v>304.96116504854371</v>
      </c>
      <c r="J10" s="29">
        <v>4</v>
      </c>
      <c r="K10" s="33" t="s">
        <v>27</v>
      </c>
      <c r="L10" s="29">
        <v>65</v>
      </c>
      <c r="M10" s="29" t="s">
        <v>20</v>
      </c>
      <c r="N10" s="31">
        <f t="shared" si="0"/>
        <v>373.96116504854371</v>
      </c>
    </row>
    <row r="11" spans="1:14" x14ac:dyDescent="0.35">
      <c r="A11" s="24">
        <v>85014</v>
      </c>
      <c r="B11" s="25" t="s">
        <v>28</v>
      </c>
      <c r="C11" s="29" t="s">
        <v>20</v>
      </c>
      <c r="D11" s="29" t="s">
        <v>20</v>
      </c>
      <c r="E11" s="29" t="s">
        <v>20</v>
      </c>
      <c r="F11" s="29" t="s">
        <v>20</v>
      </c>
      <c r="G11" s="29" t="s">
        <v>20</v>
      </c>
      <c r="H11" s="29"/>
      <c r="I11" s="29"/>
      <c r="J11" s="29">
        <v>0</v>
      </c>
      <c r="K11" s="29" t="s">
        <v>20</v>
      </c>
      <c r="L11" s="29" t="s">
        <v>20</v>
      </c>
      <c r="M11" s="29">
        <v>349</v>
      </c>
      <c r="N11" s="31">
        <f t="shared" si="0"/>
        <v>349</v>
      </c>
    </row>
    <row r="12" spans="1:14" x14ac:dyDescent="0.35">
      <c r="A12" s="24">
        <v>85015</v>
      </c>
      <c r="B12" s="25" t="s">
        <v>29</v>
      </c>
      <c r="C12" s="29" t="s">
        <v>20</v>
      </c>
      <c r="D12" s="29" t="s">
        <v>20</v>
      </c>
      <c r="E12" s="29" t="s">
        <v>20</v>
      </c>
      <c r="F12" s="29" t="s">
        <v>20</v>
      </c>
      <c r="G12" s="29" t="s">
        <v>20</v>
      </c>
      <c r="H12" s="29"/>
      <c r="I12" s="29"/>
      <c r="J12" s="29">
        <v>0</v>
      </c>
      <c r="K12" s="29" t="s">
        <v>20</v>
      </c>
      <c r="L12" s="29" t="s">
        <v>20</v>
      </c>
      <c r="M12" s="29">
        <v>331</v>
      </c>
      <c r="N12" s="31">
        <f t="shared" si="0"/>
        <v>331</v>
      </c>
    </row>
    <row r="13" spans="1:14" x14ac:dyDescent="0.35">
      <c r="A13" s="24">
        <v>85019</v>
      </c>
      <c r="B13" s="25" t="s">
        <v>65</v>
      </c>
      <c r="C13" s="29">
        <v>91</v>
      </c>
      <c r="D13" s="29">
        <v>0</v>
      </c>
      <c r="E13" s="29">
        <v>0</v>
      </c>
      <c r="F13" s="29">
        <v>0</v>
      </c>
      <c r="G13" s="34">
        <v>0</v>
      </c>
      <c r="H13" s="32">
        <v>1.303370786516854</v>
      </c>
      <c r="I13" s="29">
        <v>118.60674157303372</v>
      </c>
      <c r="J13" s="29">
        <v>0</v>
      </c>
      <c r="K13" s="29">
        <v>0</v>
      </c>
      <c r="L13" s="29" t="s">
        <v>20</v>
      </c>
      <c r="M13" s="29" t="s">
        <v>20</v>
      </c>
      <c r="N13" s="31">
        <f t="shared" si="0"/>
        <v>118.60674157303372</v>
      </c>
    </row>
    <row r="14" spans="1:14" x14ac:dyDescent="0.35">
      <c r="A14" s="24">
        <v>85020</v>
      </c>
      <c r="B14" s="25" t="s">
        <v>66</v>
      </c>
      <c r="C14" s="29" t="s">
        <v>20</v>
      </c>
      <c r="D14" s="29" t="s">
        <v>20</v>
      </c>
      <c r="E14" s="29" t="s">
        <v>20</v>
      </c>
      <c r="F14" s="29" t="s">
        <v>20</v>
      </c>
      <c r="G14" s="29" t="s">
        <v>20</v>
      </c>
      <c r="H14" s="29"/>
      <c r="I14" s="29"/>
      <c r="J14" s="29">
        <v>7</v>
      </c>
      <c r="K14" s="29" t="s">
        <v>20</v>
      </c>
      <c r="L14" s="29">
        <v>599</v>
      </c>
      <c r="M14" s="29" t="s">
        <v>20</v>
      </c>
      <c r="N14" s="31">
        <f t="shared" si="0"/>
        <v>606</v>
      </c>
    </row>
    <row r="15" spans="1:14" x14ac:dyDescent="0.35">
      <c r="A15" s="24">
        <v>85021</v>
      </c>
      <c r="B15" s="25" t="s">
        <v>30</v>
      </c>
      <c r="C15" s="29" t="s">
        <v>20</v>
      </c>
      <c r="D15" s="29" t="s">
        <v>20</v>
      </c>
      <c r="E15" s="29" t="s">
        <v>20</v>
      </c>
      <c r="F15" s="29" t="s">
        <v>20</v>
      </c>
      <c r="G15" s="29" t="s">
        <v>20</v>
      </c>
      <c r="H15" s="29"/>
      <c r="I15" s="29"/>
      <c r="J15" s="29">
        <v>0</v>
      </c>
      <c r="K15" s="29" t="s">
        <v>20</v>
      </c>
      <c r="L15" s="29">
        <v>517</v>
      </c>
      <c r="M15" s="29" t="s">
        <v>20</v>
      </c>
      <c r="N15" s="31">
        <f t="shared" si="0"/>
        <v>517</v>
      </c>
    </row>
    <row r="16" spans="1:14" x14ac:dyDescent="0.35">
      <c r="A16" s="24">
        <v>85022</v>
      </c>
      <c r="B16" s="25" t="s">
        <v>31</v>
      </c>
      <c r="C16" s="29" t="s">
        <v>20</v>
      </c>
      <c r="D16" s="29" t="s">
        <v>20</v>
      </c>
      <c r="E16" s="29" t="s">
        <v>20</v>
      </c>
      <c r="F16" s="29" t="s">
        <v>20</v>
      </c>
      <c r="G16" s="29" t="s">
        <v>20</v>
      </c>
      <c r="H16" s="32"/>
      <c r="I16" s="29"/>
      <c r="J16" s="25">
        <v>0</v>
      </c>
      <c r="K16" s="29" t="s">
        <v>20</v>
      </c>
      <c r="L16" s="25">
        <v>54</v>
      </c>
      <c r="M16" s="25" t="s">
        <v>20</v>
      </c>
      <c r="N16" s="31">
        <f t="shared" si="0"/>
        <v>54</v>
      </c>
    </row>
    <row r="17" spans="1:16" x14ac:dyDescent="0.35">
      <c r="A17" s="24">
        <v>85023</v>
      </c>
      <c r="B17" s="25" t="s">
        <v>64</v>
      </c>
      <c r="C17" s="33">
        <v>1</v>
      </c>
      <c r="D17" s="33">
        <v>0</v>
      </c>
      <c r="E17" s="33">
        <v>1</v>
      </c>
      <c r="F17" s="29">
        <v>58</v>
      </c>
      <c r="G17" s="33">
        <v>0</v>
      </c>
      <c r="H17" s="30">
        <v>1.4665444895879145</v>
      </c>
      <c r="I17" s="29">
        <v>1.4665444895879145</v>
      </c>
      <c r="J17" s="35">
        <v>0</v>
      </c>
      <c r="K17" s="29">
        <v>323</v>
      </c>
      <c r="L17" s="25">
        <v>173</v>
      </c>
      <c r="M17" s="25" t="s">
        <v>20</v>
      </c>
      <c r="N17" s="31">
        <f t="shared" si="0"/>
        <v>497.46654448958793</v>
      </c>
    </row>
    <row r="18" spans="1:16" x14ac:dyDescent="0.35">
      <c r="A18" s="24">
        <v>85027</v>
      </c>
      <c r="B18" s="25" t="s">
        <v>32</v>
      </c>
      <c r="C18" s="29" t="s">
        <v>20</v>
      </c>
      <c r="D18" s="29" t="s">
        <v>20</v>
      </c>
      <c r="E18" s="29" t="s">
        <v>20</v>
      </c>
      <c r="F18" s="29" t="s">
        <v>20</v>
      </c>
      <c r="G18" s="29" t="s">
        <v>20</v>
      </c>
      <c r="H18" s="32"/>
      <c r="I18" s="29"/>
      <c r="J18" s="25">
        <v>4</v>
      </c>
      <c r="K18" s="29" t="s">
        <v>20</v>
      </c>
      <c r="L18" s="25">
        <v>121</v>
      </c>
      <c r="M18" s="25" t="s">
        <v>20</v>
      </c>
      <c r="N18" s="31">
        <f t="shared" si="0"/>
        <v>125</v>
      </c>
    </row>
    <row r="19" spans="1:16" x14ac:dyDescent="0.35">
      <c r="A19" s="24">
        <v>85028</v>
      </c>
      <c r="B19" s="25" t="s">
        <v>67</v>
      </c>
      <c r="C19" s="29">
        <v>17</v>
      </c>
      <c r="D19" s="29">
        <v>5</v>
      </c>
      <c r="E19" s="29">
        <v>1</v>
      </c>
      <c r="F19" s="29">
        <v>0</v>
      </c>
      <c r="G19" s="29">
        <v>0</v>
      </c>
      <c r="H19" s="30">
        <v>1.4665444895879145</v>
      </c>
      <c r="I19" s="29">
        <v>24.931256322994546</v>
      </c>
      <c r="J19" s="25">
        <v>3</v>
      </c>
      <c r="K19" s="29">
        <v>0</v>
      </c>
      <c r="L19" s="25">
        <v>92</v>
      </c>
      <c r="M19" s="25" t="s">
        <v>20</v>
      </c>
      <c r="N19" s="31">
        <f t="shared" si="0"/>
        <v>119.93125632299454</v>
      </c>
    </row>
    <row r="20" spans="1:16" x14ac:dyDescent="0.35">
      <c r="A20" s="36"/>
      <c r="B20" s="37" t="s">
        <v>33</v>
      </c>
      <c r="C20" s="38">
        <f>SUM(C3:C19)</f>
        <v>2111</v>
      </c>
      <c r="D20" s="38">
        <f t="shared" ref="D20:G20" si="1">SUM(D3:D19)</f>
        <v>234</v>
      </c>
      <c r="E20" s="38">
        <f t="shared" si="1"/>
        <v>62</v>
      </c>
      <c r="F20" s="38">
        <f t="shared" si="1"/>
        <v>211</v>
      </c>
      <c r="G20" s="38">
        <f t="shared" si="1"/>
        <v>7</v>
      </c>
      <c r="H20" s="38"/>
      <c r="I20" s="38">
        <f t="shared" ref="I20:M20" si="2">SUM(I3:I19)</f>
        <v>3095.875417520087</v>
      </c>
      <c r="J20" s="38">
        <f t="shared" si="2"/>
        <v>34</v>
      </c>
      <c r="K20" s="38">
        <f t="shared" si="2"/>
        <v>1551</v>
      </c>
      <c r="L20" s="38">
        <f t="shared" si="2"/>
        <v>3157</v>
      </c>
      <c r="M20" s="38">
        <f t="shared" si="2"/>
        <v>680</v>
      </c>
      <c r="N20" s="39">
        <f t="shared" si="0"/>
        <v>8517.8754175200866</v>
      </c>
      <c r="O20" s="8"/>
    </row>
    <row r="21" spans="1:16" ht="15" thickBot="1" x14ac:dyDescent="0.4">
      <c r="A21" s="41"/>
      <c r="B21" s="42"/>
      <c r="C21" s="43"/>
      <c r="D21" s="43"/>
      <c r="E21" s="43"/>
      <c r="F21" s="297" t="s">
        <v>34</v>
      </c>
      <c r="G21" s="298"/>
      <c r="H21" s="44">
        <v>1.4665444895879145</v>
      </c>
      <c r="I21" s="45">
        <f>I20/$N$20</f>
        <v>0.36345629229940385</v>
      </c>
      <c r="J21" s="45">
        <f t="shared" ref="J21:M21" si="3">J20/$N$20</f>
        <v>3.9916056919624254E-3</v>
      </c>
      <c r="K21" s="45">
        <f t="shared" si="3"/>
        <v>0.182087659653933</v>
      </c>
      <c r="L21" s="45">
        <f t="shared" si="3"/>
        <v>0.3706323285154523</v>
      </c>
      <c r="M21" s="45">
        <f t="shared" si="3"/>
        <v>7.9832113839248514E-2</v>
      </c>
      <c r="N21" s="46">
        <v>1</v>
      </c>
      <c r="P21" s="9"/>
    </row>
    <row r="22" spans="1:16" ht="15" thickTop="1" x14ac:dyDescent="0.35">
      <c r="A22" s="48" t="s">
        <v>35</v>
      </c>
      <c r="B22" s="23"/>
      <c r="C22" s="23"/>
      <c r="D22" s="23"/>
      <c r="E22" s="23"/>
      <c r="F22" s="23"/>
      <c r="G22" s="23"/>
      <c r="H22" s="23"/>
      <c r="I22" s="23"/>
    </row>
    <row r="23" spans="1:16" s="23" customFormat="1" x14ac:dyDescent="0.35">
      <c r="A23" s="49" t="s">
        <v>56</v>
      </c>
    </row>
    <row r="24" spans="1:16" s="23" customFormat="1" x14ac:dyDescent="0.35">
      <c r="A24" s="49" t="s">
        <v>36</v>
      </c>
    </row>
    <row r="25" spans="1:16" s="23" customFormat="1" ht="43.5" customHeight="1" x14ac:dyDescent="0.35">
      <c r="A25" s="290" t="s">
        <v>57</v>
      </c>
      <c r="B25" s="291"/>
      <c r="C25" s="291"/>
      <c r="D25" s="291"/>
      <c r="E25" s="291"/>
      <c r="F25" s="291"/>
      <c r="G25" s="291"/>
      <c r="H25" s="291"/>
      <c r="I25" s="291"/>
    </row>
    <row r="26" spans="1:16" s="23" customFormat="1" x14ac:dyDescent="0.35">
      <c r="A26" s="290" t="s">
        <v>58</v>
      </c>
      <c r="B26" s="291"/>
      <c r="C26" s="291"/>
      <c r="D26" s="291"/>
      <c r="E26" s="291"/>
      <c r="F26" s="291"/>
      <c r="G26" s="291"/>
      <c r="H26" s="291"/>
      <c r="I26" s="291"/>
    </row>
    <row r="27" spans="1:16" s="23" customFormat="1" x14ac:dyDescent="0.35">
      <c r="A27" s="291"/>
      <c r="B27" s="291"/>
      <c r="C27" s="291"/>
      <c r="D27" s="291"/>
      <c r="E27" s="291"/>
      <c r="F27" s="291"/>
      <c r="G27" s="291"/>
      <c r="H27" s="291"/>
      <c r="I27" s="291"/>
    </row>
    <row r="28" spans="1:16" s="23" customFormat="1" ht="30" customHeight="1" x14ac:dyDescent="0.35">
      <c r="A28" s="290" t="s">
        <v>59</v>
      </c>
      <c r="B28" s="291"/>
      <c r="C28" s="291"/>
      <c r="D28" s="291"/>
      <c r="E28" s="291"/>
      <c r="F28" s="291"/>
      <c r="G28" s="291"/>
      <c r="H28" s="291"/>
      <c r="I28" s="291"/>
    </row>
    <row r="29" spans="1:16" s="23" customFormat="1" x14ac:dyDescent="0.35">
      <c r="A29" s="292" t="s">
        <v>60</v>
      </c>
      <c r="B29" s="293"/>
      <c r="C29" s="293"/>
      <c r="D29" s="293"/>
      <c r="E29" s="293"/>
      <c r="F29" s="293"/>
      <c r="G29" s="293"/>
      <c r="H29" s="293"/>
      <c r="I29" s="293"/>
    </row>
    <row r="30" spans="1:16" s="23" customFormat="1" x14ac:dyDescent="0.35">
      <c r="A30" s="293"/>
      <c r="B30" s="293"/>
      <c r="C30" s="293"/>
      <c r="D30" s="293"/>
      <c r="E30" s="293"/>
      <c r="F30" s="293"/>
      <c r="G30" s="293"/>
      <c r="H30" s="293"/>
      <c r="I30" s="293"/>
    </row>
  </sheetData>
  <mergeCells count="6">
    <mergeCell ref="A29:I30"/>
    <mergeCell ref="A26:I27"/>
    <mergeCell ref="A28:I28"/>
    <mergeCell ref="A1:N1"/>
    <mergeCell ref="F21:G21"/>
    <mergeCell ref="A25:I25"/>
  </mergeCells>
  <pageMargins left="0.70866141732283472" right="0.70866141732283472" top="0.74803149606299213" bottom="0.74803149606299213" header="0.31496062992125984" footer="0.31496062992125984"/>
  <pageSetup paperSize="9" scale="75" orientation="landscape" r:id="rId1"/>
  <headerFooter>
    <oddHeader>&amp;C&amp;"Calibri,Regular"&amp;13SRAD Report No.2047 Transport Statistics Wigan 2019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7FA1-48D4-493B-9DFA-0B62329AE233}">
  <sheetPr>
    <pageSetUpPr fitToPage="1"/>
  </sheetPr>
  <dimension ref="A1:P30"/>
  <sheetViews>
    <sheetView zoomScale="75" zoomScaleNormal="75" zoomScalePageLayoutView="75" workbookViewId="0">
      <selection activeCell="Q9" sqref="Q9"/>
    </sheetView>
  </sheetViews>
  <sheetFormatPr defaultColWidth="9.1796875" defaultRowHeight="14.5" x14ac:dyDescent="0.35"/>
  <cols>
    <col min="1" max="1" width="7.1796875" style="10" customWidth="1"/>
    <col min="2" max="2" width="48.7265625" style="7" customWidth="1"/>
    <col min="3" max="3" width="6.453125" style="7" customWidth="1"/>
    <col min="4" max="4" width="5.81640625" style="7" customWidth="1"/>
    <col min="5" max="5" width="6.26953125" style="7" customWidth="1"/>
    <col min="6" max="6" width="6.7265625" style="7" customWidth="1"/>
    <col min="7" max="7" width="13.1796875" style="7" customWidth="1"/>
    <col min="8" max="8" width="14.7265625" style="7" customWidth="1"/>
    <col min="9" max="9" width="9.453125" style="7" customWidth="1"/>
    <col min="10" max="10" width="12.453125" style="7" customWidth="1"/>
    <col min="11" max="11" width="9.453125" style="7" customWidth="1"/>
    <col min="12" max="12" width="8.26953125" style="7" customWidth="1"/>
    <col min="13" max="13" width="10.54296875" style="7" customWidth="1"/>
    <col min="14" max="14" width="17.54296875" style="7" customWidth="1"/>
    <col min="15" max="16384" width="9.1796875" style="7"/>
  </cols>
  <sheetData>
    <row r="1" spans="1:14" ht="15" thickTop="1" x14ac:dyDescent="0.35">
      <c r="A1" s="294" t="s">
        <v>68</v>
      </c>
      <c r="B1" s="295"/>
      <c r="C1" s="295"/>
      <c r="D1" s="295"/>
      <c r="E1" s="295"/>
      <c r="F1" s="295"/>
      <c r="G1" s="295"/>
      <c r="H1" s="295"/>
      <c r="I1" s="295"/>
      <c r="J1" s="295"/>
      <c r="K1" s="295"/>
      <c r="L1" s="295"/>
      <c r="M1" s="295"/>
      <c r="N1" s="296"/>
    </row>
    <row r="2" spans="1:14" ht="29" x14ac:dyDescent="0.35">
      <c r="A2" s="24" t="s">
        <v>6</v>
      </c>
      <c r="B2" s="25" t="s">
        <v>7</v>
      </c>
      <c r="C2" s="26" t="s">
        <v>8</v>
      </c>
      <c r="D2" s="26" t="s">
        <v>9</v>
      </c>
      <c r="E2" s="26" t="s">
        <v>10</v>
      </c>
      <c r="F2" s="26" t="s">
        <v>11</v>
      </c>
      <c r="G2" s="27" t="s">
        <v>12</v>
      </c>
      <c r="H2" s="27" t="s">
        <v>13</v>
      </c>
      <c r="I2" s="27" t="s">
        <v>14</v>
      </c>
      <c r="J2" s="27" t="s">
        <v>15</v>
      </c>
      <c r="K2" s="27" t="s">
        <v>16</v>
      </c>
      <c r="L2" s="27" t="s">
        <v>17</v>
      </c>
      <c r="M2" s="27" t="s">
        <v>18</v>
      </c>
      <c r="N2" s="28" t="s">
        <v>19</v>
      </c>
    </row>
    <row r="3" spans="1:14" x14ac:dyDescent="0.35">
      <c r="A3" s="24">
        <v>85001</v>
      </c>
      <c r="B3" s="25" t="s">
        <v>62</v>
      </c>
      <c r="C3" s="29">
        <v>3</v>
      </c>
      <c r="D3" s="29">
        <v>2</v>
      </c>
      <c r="E3" s="29">
        <v>0</v>
      </c>
      <c r="F3" s="29">
        <v>33</v>
      </c>
      <c r="G3" s="29">
        <v>0</v>
      </c>
      <c r="H3" s="30">
        <v>1.4252840394570268</v>
      </c>
      <c r="I3" s="29">
        <v>4.2758521183710805</v>
      </c>
      <c r="J3" s="25">
        <v>6</v>
      </c>
      <c r="K3" s="29">
        <v>0</v>
      </c>
      <c r="L3" s="25">
        <v>96</v>
      </c>
      <c r="M3" s="25" t="s">
        <v>20</v>
      </c>
      <c r="N3" s="31">
        <f t="shared" ref="N3:N20" si="0">SUM(I3:M3)</f>
        <v>106.27585211837108</v>
      </c>
    </row>
    <row r="4" spans="1:14" x14ac:dyDescent="0.35">
      <c r="A4" s="24">
        <v>85002</v>
      </c>
      <c r="B4" s="25" t="s">
        <v>21</v>
      </c>
      <c r="C4" s="29">
        <v>360</v>
      </c>
      <c r="D4" s="29">
        <v>31</v>
      </c>
      <c r="E4" s="29">
        <v>6</v>
      </c>
      <c r="F4" s="29">
        <v>0</v>
      </c>
      <c r="G4" s="29">
        <v>2</v>
      </c>
      <c r="H4" s="32">
        <v>1.380281690140845</v>
      </c>
      <c r="I4" s="29">
        <v>496.9014084507042</v>
      </c>
      <c r="J4" s="25">
        <v>4</v>
      </c>
      <c r="K4" s="29">
        <v>0</v>
      </c>
      <c r="L4" s="25">
        <v>261</v>
      </c>
      <c r="M4" s="25" t="s">
        <v>20</v>
      </c>
      <c r="N4" s="31">
        <f t="shared" si="0"/>
        <v>761.90140845070414</v>
      </c>
    </row>
    <row r="5" spans="1:14" x14ac:dyDescent="0.35">
      <c r="A5" s="24">
        <v>85003</v>
      </c>
      <c r="B5" s="25" t="s">
        <v>22</v>
      </c>
      <c r="C5" s="29">
        <v>55</v>
      </c>
      <c r="D5" s="29">
        <v>4</v>
      </c>
      <c r="E5" s="29">
        <v>1</v>
      </c>
      <c r="F5" s="29">
        <v>0</v>
      </c>
      <c r="G5" s="29">
        <v>0</v>
      </c>
      <c r="H5" s="30">
        <v>1.4252840394570268</v>
      </c>
      <c r="I5" s="29">
        <v>78.390622170136467</v>
      </c>
      <c r="J5" s="25">
        <v>3</v>
      </c>
      <c r="K5" s="29">
        <v>0</v>
      </c>
      <c r="L5" s="25">
        <v>53</v>
      </c>
      <c r="M5" s="25" t="s">
        <v>20</v>
      </c>
      <c r="N5" s="31">
        <f t="shared" si="0"/>
        <v>134.39062217013645</v>
      </c>
    </row>
    <row r="6" spans="1:14" x14ac:dyDescent="0.35">
      <c r="A6" s="24">
        <v>85004</v>
      </c>
      <c r="B6" s="25" t="s">
        <v>23</v>
      </c>
      <c r="C6" s="29">
        <v>31</v>
      </c>
      <c r="D6" s="29">
        <v>7</v>
      </c>
      <c r="E6" s="29">
        <v>1</v>
      </c>
      <c r="F6" s="29">
        <v>29</v>
      </c>
      <c r="G6" s="29">
        <v>0</v>
      </c>
      <c r="H6" s="30">
        <v>1.4252840394570268</v>
      </c>
      <c r="I6" s="29">
        <v>44.18380522316783</v>
      </c>
      <c r="J6" s="25">
        <v>4</v>
      </c>
      <c r="K6" s="29">
        <v>68</v>
      </c>
      <c r="L6" s="25">
        <v>90</v>
      </c>
      <c r="M6" s="25" t="s">
        <v>20</v>
      </c>
      <c r="N6" s="31">
        <f t="shared" si="0"/>
        <v>206.18380522316784</v>
      </c>
    </row>
    <row r="7" spans="1:14" x14ac:dyDescent="0.35">
      <c r="A7" s="24">
        <v>85005</v>
      </c>
      <c r="B7" s="25" t="s">
        <v>24</v>
      </c>
      <c r="C7" s="29">
        <v>172</v>
      </c>
      <c r="D7" s="29">
        <v>11</v>
      </c>
      <c r="E7" s="29">
        <v>0</v>
      </c>
      <c r="F7" s="29">
        <v>0</v>
      </c>
      <c r="G7" s="29">
        <v>2</v>
      </c>
      <c r="H7" s="32">
        <v>1.6184971098265897</v>
      </c>
      <c r="I7" s="29">
        <v>278.38150289017341</v>
      </c>
      <c r="J7" s="25">
        <v>2</v>
      </c>
      <c r="K7" s="29">
        <v>0</v>
      </c>
      <c r="L7" s="25">
        <v>81</v>
      </c>
      <c r="M7" s="25" t="s">
        <v>20</v>
      </c>
      <c r="N7" s="31">
        <f t="shared" si="0"/>
        <v>361.38150289017341</v>
      </c>
    </row>
    <row r="8" spans="1:14" x14ac:dyDescent="0.35">
      <c r="A8" s="24">
        <v>85006</v>
      </c>
      <c r="B8" s="25" t="s">
        <v>25</v>
      </c>
      <c r="C8" s="29">
        <v>144</v>
      </c>
      <c r="D8" s="29">
        <v>15</v>
      </c>
      <c r="E8" s="29">
        <v>2</v>
      </c>
      <c r="F8" s="29">
        <v>19</v>
      </c>
      <c r="G8" s="29">
        <v>0</v>
      </c>
      <c r="H8" s="32">
        <v>1.3661971830985915</v>
      </c>
      <c r="I8" s="29">
        <v>196.73239436619718</v>
      </c>
      <c r="J8" s="25">
        <v>3</v>
      </c>
      <c r="K8" s="29">
        <v>123</v>
      </c>
      <c r="L8" s="25">
        <v>188</v>
      </c>
      <c r="M8" s="25" t="s">
        <v>20</v>
      </c>
      <c r="N8" s="31">
        <f t="shared" si="0"/>
        <v>510.73239436619718</v>
      </c>
    </row>
    <row r="9" spans="1:14" x14ac:dyDescent="0.35">
      <c r="A9" s="24">
        <v>85007</v>
      </c>
      <c r="B9" s="25" t="s">
        <v>63</v>
      </c>
      <c r="C9" s="29">
        <v>660</v>
      </c>
      <c r="D9" s="29">
        <v>72</v>
      </c>
      <c r="E9" s="29">
        <v>6</v>
      </c>
      <c r="F9" s="29">
        <v>52</v>
      </c>
      <c r="G9" s="29">
        <v>6</v>
      </c>
      <c r="H9" s="32">
        <v>1.4018126888217524</v>
      </c>
      <c r="I9" s="29">
        <v>925.19637462235653</v>
      </c>
      <c r="J9" s="29">
        <v>11</v>
      </c>
      <c r="K9" s="29">
        <v>234</v>
      </c>
      <c r="L9" s="29">
        <v>327</v>
      </c>
      <c r="M9" s="29" t="s">
        <v>20</v>
      </c>
      <c r="N9" s="31">
        <f t="shared" si="0"/>
        <v>1497.1963746223564</v>
      </c>
    </row>
    <row r="10" spans="1:14" x14ac:dyDescent="0.35">
      <c r="A10" s="24">
        <v>85008</v>
      </c>
      <c r="B10" s="25" t="s">
        <v>26</v>
      </c>
      <c r="C10" s="29">
        <v>144</v>
      </c>
      <c r="D10" s="29">
        <v>32</v>
      </c>
      <c r="E10" s="29">
        <v>1</v>
      </c>
      <c r="F10" s="33">
        <v>2</v>
      </c>
      <c r="G10" s="29">
        <v>0</v>
      </c>
      <c r="H10" s="32">
        <v>1.4615384615384615</v>
      </c>
      <c r="I10" s="29">
        <v>210.46153846153845</v>
      </c>
      <c r="J10" s="29">
        <v>1</v>
      </c>
      <c r="K10" s="33" t="s">
        <v>27</v>
      </c>
      <c r="L10" s="29">
        <v>47</v>
      </c>
      <c r="M10" s="29" t="s">
        <v>20</v>
      </c>
      <c r="N10" s="31">
        <f t="shared" si="0"/>
        <v>258.46153846153845</v>
      </c>
    </row>
    <row r="11" spans="1:14" x14ac:dyDescent="0.35">
      <c r="A11" s="24">
        <v>85014</v>
      </c>
      <c r="B11" s="25" t="s">
        <v>28</v>
      </c>
      <c r="C11" s="29" t="s">
        <v>20</v>
      </c>
      <c r="D11" s="29" t="s">
        <v>20</v>
      </c>
      <c r="E11" s="29" t="s">
        <v>20</v>
      </c>
      <c r="F11" s="29" t="s">
        <v>20</v>
      </c>
      <c r="G11" s="29" t="s">
        <v>20</v>
      </c>
      <c r="H11" s="29"/>
      <c r="I11" s="29"/>
      <c r="J11" s="29">
        <v>0</v>
      </c>
      <c r="K11" s="29" t="s">
        <v>20</v>
      </c>
      <c r="L11" s="29" t="s">
        <v>20</v>
      </c>
      <c r="M11" s="29">
        <v>698</v>
      </c>
      <c r="N11" s="31">
        <f t="shared" si="0"/>
        <v>698</v>
      </c>
    </row>
    <row r="12" spans="1:14" x14ac:dyDescent="0.35">
      <c r="A12" s="24">
        <v>85015</v>
      </c>
      <c r="B12" s="25" t="s">
        <v>29</v>
      </c>
      <c r="C12" s="29" t="s">
        <v>20</v>
      </c>
      <c r="D12" s="29" t="s">
        <v>20</v>
      </c>
      <c r="E12" s="29" t="s">
        <v>20</v>
      </c>
      <c r="F12" s="29" t="s">
        <v>20</v>
      </c>
      <c r="G12" s="29" t="s">
        <v>20</v>
      </c>
      <c r="H12" s="29"/>
      <c r="I12" s="29"/>
      <c r="J12" s="29">
        <v>0</v>
      </c>
      <c r="K12" s="29" t="s">
        <v>20</v>
      </c>
      <c r="L12" s="29" t="s">
        <v>20</v>
      </c>
      <c r="M12" s="29">
        <v>501</v>
      </c>
      <c r="N12" s="31">
        <f t="shared" si="0"/>
        <v>501</v>
      </c>
    </row>
    <row r="13" spans="1:14" x14ac:dyDescent="0.35">
      <c r="A13" s="24">
        <v>85019</v>
      </c>
      <c r="B13" s="25" t="s">
        <v>65</v>
      </c>
      <c r="C13" s="29">
        <v>10</v>
      </c>
      <c r="D13" s="29">
        <v>0</v>
      </c>
      <c r="E13" s="29">
        <v>0</v>
      </c>
      <c r="F13" s="29">
        <v>0</v>
      </c>
      <c r="G13" s="34">
        <v>0</v>
      </c>
      <c r="H13" s="32">
        <v>1.6</v>
      </c>
      <c r="I13" s="29">
        <v>16</v>
      </c>
      <c r="J13" s="29">
        <v>0</v>
      </c>
      <c r="K13" s="29">
        <v>0</v>
      </c>
      <c r="L13" s="29" t="s">
        <v>20</v>
      </c>
      <c r="M13" s="29" t="s">
        <v>20</v>
      </c>
      <c r="N13" s="31">
        <f t="shared" si="0"/>
        <v>16</v>
      </c>
    </row>
    <row r="14" spans="1:14" x14ac:dyDescent="0.35">
      <c r="A14" s="24">
        <v>85020</v>
      </c>
      <c r="B14" s="25" t="s">
        <v>66</v>
      </c>
      <c r="C14" s="29" t="s">
        <v>20</v>
      </c>
      <c r="D14" s="29" t="s">
        <v>20</v>
      </c>
      <c r="E14" s="29" t="s">
        <v>20</v>
      </c>
      <c r="F14" s="29" t="s">
        <v>20</v>
      </c>
      <c r="G14" s="29" t="s">
        <v>20</v>
      </c>
      <c r="H14" s="29"/>
      <c r="I14" s="29"/>
      <c r="J14" s="29">
        <v>8</v>
      </c>
      <c r="K14" s="29" t="s">
        <v>20</v>
      </c>
      <c r="L14" s="29">
        <v>682</v>
      </c>
      <c r="M14" s="29" t="s">
        <v>20</v>
      </c>
      <c r="N14" s="31">
        <f t="shared" si="0"/>
        <v>690</v>
      </c>
    </row>
    <row r="15" spans="1:14" x14ac:dyDescent="0.35">
      <c r="A15" s="24">
        <v>85021</v>
      </c>
      <c r="B15" s="25" t="s">
        <v>30</v>
      </c>
      <c r="C15" s="29" t="s">
        <v>20</v>
      </c>
      <c r="D15" s="29" t="s">
        <v>20</v>
      </c>
      <c r="E15" s="29" t="s">
        <v>20</v>
      </c>
      <c r="F15" s="29" t="s">
        <v>20</v>
      </c>
      <c r="G15" s="29" t="s">
        <v>20</v>
      </c>
      <c r="H15" s="29"/>
      <c r="I15" s="29"/>
      <c r="J15" s="29">
        <v>0</v>
      </c>
      <c r="K15" s="29" t="s">
        <v>20</v>
      </c>
      <c r="L15" s="29">
        <v>56</v>
      </c>
      <c r="M15" s="29" t="s">
        <v>20</v>
      </c>
      <c r="N15" s="31">
        <f t="shared" si="0"/>
        <v>56</v>
      </c>
    </row>
    <row r="16" spans="1:14" x14ac:dyDescent="0.35">
      <c r="A16" s="24">
        <v>85022</v>
      </c>
      <c r="B16" s="25" t="s">
        <v>31</v>
      </c>
      <c r="C16" s="29" t="s">
        <v>20</v>
      </c>
      <c r="D16" s="29" t="s">
        <v>20</v>
      </c>
      <c r="E16" s="29" t="s">
        <v>20</v>
      </c>
      <c r="F16" s="29" t="s">
        <v>20</v>
      </c>
      <c r="G16" s="29" t="s">
        <v>20</v>
      </c>
      <c r="H16" s="32"/>
      <c r="I16" s="29"/>
      <c r="J16" s="25">
        <v>1</v>
      </c>
      <c r="K16" s="29" t="s">
        <v>20</v>
      </c>
      <c r="L16" s="25">
        <v>71</v>
      </c>
      <c r="M16" s="25" t="s">
        <v>20</v>
      </c>
      <c r="N16" s="31">
        <f t="shared" si="0"/>
        <v>72</v>
      </c>
    </row>
    <row r="17" spans="1:16" x14ac:dyDescent="0.35">
      <c r="A17" s="24">
        <v>85023</v>
      </c>
      <c r="B17" s="25" t="s">
        <v>64</v>
      </c>
      <c r="C17" s="33">
        <v>0</v>
      </c>
      <c r="D17" s="33">
        <v>0</v>
      </c>
      <c r="E17" s="33">
        <v>0</v>
      </c>
      <c r="F17" s="29">
        <v>52</v>
      </c>
      <c r="G17" s="29">
        <v>0</v>
      </c>
      <c r="H17" s="30">
        <v>1.4252840394570268</v>
      </c>
      <c r="I17" s="29">
        <v>0</v>
      </c>
      <c r="J17" s="35">
        <v>0</v>
      </c>
      <c r="K17" s="29">
        <v>150</v>
      </c>
      <c r="L17" s="25">
        <v>153</v>
      </c>
      <c r="M17" s="25"/>
      <c r="N17" s="31">
        <f t="shared" si="0"/>
        <v>303</v>
      </c>
    </row>
    <row r="18" spans="1:16" x14ac:dyDescent="0.35">
      <c r="A18" s="24">
        <v>85027</v>
      </c>
      <c r="B18" s="25" t="s">
        <v>32</v>
      </c>
      <c r="C18" s="29" t="s">
        <v>20</v>
      </c>
      <c r="D18" s="29" t="s">
        <v>20</v>
      </c>
      <c r="E18" s="29" t="s">
        <v>20</v>
      </c>
      <c r="F18" s="29" t="s">
        <v>20</v>
      </c>
      <c r="G18" s="29" t="s">
        <v>20</v>
      </c>
      <c r="H18" s="32"/>
      <c r="I18" s="29"/>
      <c r="J18" s="25">
        <v>4</v>
      </c>
      <c r="K18" s="29" t="s">
        <v>20</v>
      </c>
      <c r="L18" s="25">
        <v>104</v>
      </c>
      <c r="M18" s="25" t="s">
        <v>20</v>
      </c>
      <c r="N18" s="31">
        <f t="shared" si="0"/>
        <v>108</v>
      </c>
    </row>
    <row r="19" spans="1:16" x14ac:dyDescent="0.35">
      <c r="A19" s="24">
        <v>85028</v>
      </c>
      <c r="B19" s="25" t="s">
        <v>67</v>
      </c>
      <c r="C19" s="29">
        <v>12</v>
      </c>
      <c r="D19" s="29">
        <v>20</v>
      </c>
      <c r="E19" s="29">
        <v>0</v>
      </c>
      <c r="F19" s="29">
        <v>0</v>
      </c>
      <c r="G19" s="29">
        <v>0</v>
      </c>
      <c r="H19" s="30">
        <v>1.4252840394570268</v>
      </c>
      <c r="I19" s="29">
        <v>17.103408473484322</v>
      </c>
      <c r="J19" s="25">
        <v>1</v>
      </c>
      <c r="K19" s="29">
        <v>0</v>
      </c>
      <c r="L19" s="25">
        <v>123</v>
      </c>
      <c r="M19" s="25" t="s">
        <v>20</v>
      </c>
      <c r="N19" s="31">
        <f t="shared" si="0"/>
        <v>141.10340847348431</v>
      </c>
    </row>
    <row r="20" spans="1:16" x14ac:dyDescent="0.35">
      <c r="A20" s="36"/>
      <c r="B20" s="37" t="s">
        <v>33</v>
      </c>
      <c r="C20" s="38">
        <f>SUM(C3:C19)</f>
        <v>1591</v>
      </c>
      <c r="D20" s="38">
        <f t="shared" ref="D20:M20" si="1">SUM(D3:D19)</f>
        <v>194</v>
      </c>
      <c r="E20" s="38">
        <f t="shared" si="1"/>
        <v>17</v>
      </c>
      <c r="F20" s="38">
        <f t="shared" si="1"/>
        <v>187</v>
      </c>
      <c r="G20" s="38">
        <f t="shared" si="1"/>
        <v>10</v>
      </c>
      <c r="H20" s="38"/>
      <c r="I20" s="38">
        <f t="shared" si="1"/>
        <v>2267.6269067761295</v>
      </c>
      <c r="J20" s="38">
        <f t="shared" si="1"/>
        <v>48</v>
      </c>
      <c r="K20" s="38">
        <f t="shared" si="1"/>
        <v>575</v>
      </c>
      <c r="L20" s="38">
        <f t="shared" si="1"/>
        <v>2332</v>
      </c>
      <c r="M20" s="38">
        <f t="shared" si="1"/>
        <v>1199</v>
      </c>
      <c r="N20" s="39">
        <f t="shared" si="0"/>
        <v>6421.6269067761295</v>
      </c>
      <c r="O20" s="8"/>
    </row>
    <row r="21" spans="1:16" ht="15" thickBot="1" x14ac:dyDescent="0.4">
      <c r="A21" s="41"/>
      <c r="B21" s="42"/>
      <c r="C21" s="43"/>
      <c r="D21" s="43"/>
      <c r="E21" s="43"/>
      <c r="F21" s="297" t="s">
        <v>34</v>
      </c>
      <c r="G21" s="298"/>
      <c r="H21" s="44">
        <v>1.4252840394570268</v>
      </c>
      <c r="I21" s="50">
        <f>I20/$N$20</f>
        <v>0.35312342801842311</v>
      </c>
      <c r="J21" s="50">
        <f t="shared" ref="J21:N21" si="2">J20/$N$20</f>
        <v>7.4747413228492274E-3</v>
      </c>
      <c r="K21" s="50">
        <f t="shared" si="2"/>
        <v>8.9541172096631372E-2</v>
      </c>
      <c r="L21" s="50">
        <f t="shared" si="2"/>
        <v>0.36314784926842497</v>
      </c>
      <c r="M21" s="50">
        <f t="shared" si="2"/>
        <v>0.18671280929367132</v>
      </c>
      <c r="N21" s="51">
        <f t="shared" si="2"/>
        <v>1</v>
      </c>
      <c r="P21" s="9"/>
    </row>
    <row r="22" spans="1:16" ht="15" thickTop="1" x14ac:dyDescent="0.35">
      <c r="A22" s="48" t="s">
        <v>35</v>
      </c>
      <c r="B22" s="23"/>
      <c r="C22" s="23"/>
      <c r="D22" s="23"/>
      <c r="E22" s="23"/>
      <c r="F22" s="23"/>
      <c r="G22" s="23"/>
      <c r="H22" s="23"/>
      <c r="I22" s="23"/>
    </row>
    <row r="23" spans="1:16" s="23" customFormat="1" x14ac:dyDescent="0.35">
      <c r="A23" s="49" t="s">
        <v>56</v>
      </c>
    </row>
    <row r="24" spans="1:16" s="23" customFormat="1" x14ac:dyDescent="0.35">
      <c r="A24" s="49" t="s">
        <v>36</v>
      </c>
    </row>
    <row r="25" spans="1:16" s="23" customFormat="1" ht="43.5" customHeight="1" x14ac:dyDescent="0.35">
      <c r="A25" s="290" t="s">
        <v>57</v>
      </c>
      <c r="B25" s="291"/>
      <c r="C25" s="291"/>
      <c r="D25" s="291"/>
      <c r="E25" s="291"/>
      <c r="F25" s="291"/>
      <c r="G25" s="291"/>
      <c r="H25" s="291"/>
      <c r="I25" s="291"/>
    </row>
    <row r="26" spans="1:16" s="23" customFormat="1" x14ac:dyDescent="0.35">
      <c r="A26" s="290" t="s">
        <v>58</v>
      </c>
      <c r="B26" s="291"/>
      <c r="C26" s="291"/>
      <c r="D26" s="291"/>
      <c r="E26" s="291"/>
      <c r="F26" s="291"/>
      <c r="G26" s="291"/>
      <c r="H26" s="291"/>
      <c r="I26" s="291"/>
    </row>
    <row r="27" spans="1:16" s="23" customFormat="1" x14ac:dyDescent="0.35">
      <c r="A27" s="291"/>
      <c r="B27" s="291"/>
      <c r="C27" s="291"/>
      <c r="D27" s="291"/>
      <c r="E27" s="291"/>
      <c r="F27" s="291"/>
      <c r="G27" s="291"/>
      <c r="H27" s="291"/>
      <c r="I27" s="291"/>
    </row>
    <row r="28" spans="1:16" s="23" customFormat="1" ht="30" customHeight="1" x14ac:dyDescent="0.35">
      <c r="A28" s="290" t="s">
        <v>59</v>
      </c>
      <c r="B28" s="291"/>
      <c r="C28" s="291"/>
      <c r="D28" s="291"/>
      <c r="E28" s="291"/>
      <c r="F28" s="291"/>
      <c r="G28" s="291"/>
      <c r="H28" s="291"/>
      <c r="I28" s="291"/>
    </row>
    <row r="29" spans="1:16" s="23" customFormat="1" x14ac:dyDescent="0.35">
      <c r="A29" s="292" t="s">
        <v>60</v>
      </c>
      <c r="B29" s="293"/>
      <c r="C29" s="293"/>
      <c r="D29" s="293"/>
      <c r="E29" s="293"/>
      <c r="F29" s="293"/>
      <c r="G29" s="293"/>
      <c r="H29" s="293"/>
      <c r="I29" s="293"/>
    </row>
    <row r="30" spans="1:16" s="23" customFormat="1" x14ac:dyDescent="0.35">
      <c r="A30" s="293"/>
      <c r="B30" s="293"/>
      <c r="C30" s="293"/>
      <c r="D30" s="293"/>
      <c r="E30" s="293"/>
      <c r="F30" s="293"/>
      <c r="G30" s="293"/>
      <c r="H30" s="293"/>
      <c r="I30" s="293"/>
    </row>
  </sheetData>
  <mergeCells count="6">
    <mergeCell ref="A29:I30"/>
    <mergeCell ref="A1:N1"/>
    <mergeCell ref="F21:G21"/>
    <mergeCell ref="A25:I25"/>
    <mergeCell ref="A26:I27"/>
    <mergeCell ref="A28:I28"/>
  </mergeCells>
  <pageMargins left="0.70866141732283472" right="0.70866141732283472" top="0.74803149606299213" bottom="0.74803149606299213" header="0.31496062992125984" footer="0.31496062992125984"/>
  <pageSetup paperSize="9" scale="74" orientation="landscape" r:id="rId1"/>
  <headerFooter>
    <oddHeader>&amp;C&amp;"Calibri,Regular"&amp;13SRAD Report No.2047 Transport Statistics Wigan 2019</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C7E84-5185-49D7-B87A-4A4E43CFB81A}">
  <sheetPr>
    <pageSetUpPr fitToPage="1"/>
  </sheetPr>
  <dimension ref="A1:P17"/>
  <sheetViews>
    <sheetView zoomScaleNormal="100" zoomScalePageLayoutView="75" workbookViewId="0">
      <selection activeCell="X16" sqref="X16"/>
    </sheetView>
  </sheetViews>
  <sheetFormatPr defaultColWidth="9.1796875" defaultRowHeight="14.5" x14ac:dyDescent="0.35"/>
  <cols>
    <col min="1" max="1" width="7.1796875" style="10" customWidth="1"/>
    <col min="2" max="2" width="25.81640625" style="7" bestFit="1" customWidth="1"/>
    <col min="3" max="3" width="6.453125" style="7" customWidth="1"/>
    <col min="4" max="4" width="5.81640625" style="7" customWidth="1"/>
    <col min="5" max="5" width="6.26953125" style="7" customWidth="1"/>
    <col min="6" max="6" width="6.7265625" style="7" customWidth="1"/>
    <col min="7" max="7" width="13.1796875" style="7" customWidth="1"/>
    <col min="8" max="8" width="14.7265625" style="7" customWidth="1"/>
    <col min="9" max="9" width="9.453125" style="7" customWidth="1"/>
    <col min="10" max="10" width="12.453125" style="7" customWidth="1"/>
    <col min="11" max="11" width="9.453125" style="7" customWidth="1"/>
    <col min="12" max="12" width="8.26953125" style="7" customWidth="1"/>
    <col min="13" max="13" width="10.54296875" style="7" customWidth="1"/>
    <col min="14" max="14" width="27.7265625" style="7" customWidth="1"/>
    <col min="15" max="16384" width="9.1796875" style="7"/>
  </cols>
  <sheetData>
    <row r="1" spans="1:16" ht="15" thickTop="1" x14ac:dyDescent="0.35">
      <c r="A1" s="299" t="s">
        <v>69</v>
      </c>
      <c r="B1" s="300"/>
      <c r="C1" s="300"/>
      <c r="D1" s="300"/>
      <c r="E1" s="300"/>
      <c r="F1" s="300"/>
      <c r="G1" s="300"/>
      <c r="H1" s="300"/>
      <c r="I1" s="300"/>
      <c r="J1" s="300"/>
      <c r="K1" s="300"/>
      <c r="L1" s="300"/>
      <c r="M1" s="300"/>
      <c r="N1" s="301"/>
    </row>
    <row r="2" spans="1:16" x14ac:dyDescent="0.35">
      <c r="A2" s="57" t="s">
        <v>6</v>
      </c>
      <c r="B2" s="53" t="s">
        <v>7</v>
      </c>
      <c r="C2" s="58" t="s">
        <v>8</v>
      </c>
      <c r="D2" s="58" t="s">
        <v>9</v>
      </c>
      <c r="E2" s="58" t="s">
        <v>10</v>
      </c>
      <c r="F2" s="58" t="s">
        <v>11</v>
      </c>
      <c r="G2" s="59" t="s">
        <v>12</v>
      </c>
      <c r="H2" s="59" t="s">
        <v>13</v>
      </c>
      <c r="I2" s="59" t="s">
        <v>14</v>
      </c>
      <c r="J2" s="59" t="s">
        <v>15</v>
      </c>
      <c r="K2" s="59" t="s">
        <v>16</v>
      </c>
      <c r="L2" s="59" t="s">
        <v>17</v>
      </c>
      <c r="M2" s="59" t="s">
        <v>18</v>
      </c>
      <c r="N2" s="60" t="s">
        <v>19</v>
      </c>
    </row>
    <row r="3" spans="1:16" x14ac:dyDescent="0.35">
      <c r="A3" s="57">
        <v>85009</v>
      </c>
      <c r="B3" s="53" t="s">
        <v>70</v>
      </c>
      <c r="C3" s="52">
        <v>252</v>
      </c>
      <c r="D3" s="52">
        <v>53</v>
      </c>
      <c r="E3" s="52">
        <v>13</v>
      </c>
      <c r="F3" s="52">
        <v>0</v>
      </c>
      <c r="G3" s="52">
        <v>1</v>
      </c>
      <c r="H3" s="54">
        <v>1.2137404580152671</v>
      </c>
      <c r="I3" s="52">
        <v>305.86259541984731</v>
      </c>
      <c r="J3" s="53">
        <v>6</v>
      </c>
      <c r="K3" s="52"/>
      <c r="L3" s="53">
        <v>42</v>
      </c>
      <c r="M3" s="53"/>
      <c r="N3" s="61">
        <f>SUM(I3:M3)</f>
        <v>353.86259541984731</v>
      </c>
    </row>
    <row r="4" spans="1:16" x14ac:dyDescent="0.35">
      <c r="A4" s="57">
        <v>85010</v>
      </c>
      <c r="B4" s="53" t="s">
        <v>37</v>
      </c>
      <c r="C4" s="52">
        <v>392</v>
      </c>
      <c r="D4" s="52">
        <v>30</v>
      </c>
      <c r="E4" s="52">
        <v>4</v>
      </c>
      <c r="F4" s="52">
        <v>0</v>
      </c>
      <c r="G4" s="52">
        <v>0</v>
      </c>
      <c r="H4" s="56">
        <v>1.2137404580152671</v>
      </c>
      <c r="I4" s="52">
        <v>475.78625954198469</v>
      </c>
      <c r="J4" s="53">
        <v>2</v>
      </c>
      <c r="K4" s="52"/>
      <c r="L4" s="53">
        <v>37</v>
      </c>
      <c r="M4" s="53"/>
      <c r="N4" s="61">
        <f t="shared" ref="N4:N10" si="0">SUM(I4:M4)</f>
        <v>514.78625954198469</v>
      </c>
    </row>
    <row r="5" spans="1:16" x14ac:dyDescent="0.35">
      <c r="A5" s="57">
        <v>85011</v>
      </c>
      <c r="B5" s="53" t="s">
        <v>38</v>
      </c>
      <c r="C5" s="52">
        <v>256</v>
      </c>
      <c r="D5" s="52">
        <v>14</v>
      </c>
      <c r="E5" s="52">
        <v>3</v>
      </c>
      <c r="F5" s="52">
        <v>1</v>
      </c>
      <c r="G5" s="52">
        <v>0</v>
      </c>
      <c r="H5" s="54">
        <v>1.2137404580152671</v>
      </c>
      <c r="I5" s="52">
        <v>310.71755725190837</v>
      </c>
      <c r="J5" s="53">
        <v>14</v>
      </c>
      <c r="K5" s="52"/>
      <c r="L5" s="53">
        <v>38</v>
      </c>
      <c r="M5" s="53"/>
      <c r="N5" s="61">
        <f t="shared" si="0"/>
        <v>362.71755725190837</v>
      </c>
    </row>
    <row r="6" spans="1:16" x14ac:dyDescent="0.35">
      <c r="A6" s="57">
        <v>85012</v>
      </c>
      <c r="B6" s="53" t="s">
        <v>39</v>
      </c>
      <c r="C6" s="52">
        <v>32</v>
      </c>
      <c r="D6" s="52">
        <v>10</v>
      </c>
      <c r="E6" s="52">
        <v>3</v>
      </c>
      <c r="F6" s="52">
        <v>0</v>
      </c>
      <c r="G6" s="52">
        <v>0</v>
      </c>
      <c r="H6" s="54">
        <v>1.2137404580152671</v>
      </c>
      <c r="I6" s="52">
        <v>38.839694656488547</v>
      </c>
      <c r="J6" s="53">
        <v>0</v>
      </c>
      <c r="K6" s="52"/>
      <c r="L6" s="53">
        <v>4</v>
      </c>
      <c r="M6" s="53"/>
      <c r="N6" s="61">
        <f t="shared" si="0"/>
        <v>42.839694656488547</v>
      </c>
    </row>
    <row r="7" spans="1:16" x14ac:dyDescent="0.35">
      <c r="A7" s="57">
        <v>85013</v>
      </c>
      <c r="B7" s="53" t="s">
        <v>40</v>
      </c>
      <c r="C7" s="52">
        <v>224</v>
      </c>
      <c r="D7" s="52">
        <v>10</v>
      </c>
      <c r="E7" s="52">
        <v>1</v>
      </c>
      <c r="F7" s="52">
        <v>0</v>
      </c>
      <c r="G7" s="52">
        <v>1</v>
      </c>
      <c r="H7" s="54">
        <v>1.2137404580152671</v>
      </c>
      <c r="I7" s="52">
        <v>271.87786259541986</v>
      </c>
      <c r="J7" s="53">
        <v>4</v>
      </c>
      <c r="K7" s="52"/>
      <c r="L7" s="53">
        <v>44</v>
      </c>
      <c r="M7" s="53"/>
      <c r="N7" s="61">
        <f t="shared" si="0"/>
        <v>319.87786259541986</v>
      </c>
    </row>
    <row r="8" spans="1:16" x14ac:dyDescent="0.35">
      <c r="A8" s="57">
        <v>85016</v>
      </c>
      <c r="B8" s="53" t="s">
        <v>41</v>
      </c>
      <c r="C8" s="52">
        <v>161</v>
      </c>
      <c r="D8" s="52">
        <v>21</v>
      </c>
      <c r="E8" s="52">
        <v>1</v>
      </c>
      <c r="F8" s="52">
        <v>0</v>
      </c>
      <c r="G8" s="52">
        <v>0</v>
      </c>
      <c r="H8" s="54">
        <v>1.2137404580152671</v>
      </c>
      <c r="I8" s="52">
        <v>195.41221374045801</v>
      </c>
      <c r="J8" s="53">
        <v>2</v>
      </c>
      <c r="K8" s="52"/>
      <c r="L8" s="53">
        <v>6</v>
      </c>
      <c r="M8" s="53"/>
      <c r="N8" s="61">
        <f t="shared" si="0"/>
        <v>203.41221374045801</v>
      </c>
    </row>
    <row r="9" spans="1:16" x14ac:dyDescent="0.35">
      <c r="A9" s="57">
        <v>85018</v>
      </c>
      <c r="B9" s="53" t="s">
        <v>42</v>
      </c>
      <c r="C9" s="52">
        <v>303</v>
      </c>
      <c r="D9" s="52">
        <v>18</v>
      </c>
      <c r="E9" s="52">
        <v>1</v>
      </c>
      <c r="F9" s="52">
        <v>0</v>
      </c>
      <c r="G9" s="52">
        <v>1</v>
      </c>
      <c r="H9" s="54">
        <v>1.2137404580152671</v>
      </c>
      <c r="I9" s="52">
        <v>367.7633587786259</v>
      </c>
      <c r="J9" s="52">
        <v>5</v>
      </c>
      <c r="K9" s="52"/>
      <c r="L9" s="52">
        <v>49</v>
      </c>
      <c r="M9" s="52"/>
      <c r="N9" s="61">
        <f t="shared" si="0"/>
        <v>421.7633587786259</v>
      </c>
    </row>
    <row r="10" spans="1:16" x14ac:dyDescent="0.35">
      <c r="A10" s="62"/>
      <c r="B10" s="63" t="s">
        <v>33</v>
      </c>
      <c r="C10" s="64">
        <f>SUM(C3:C9)</f>
        <v>1620</v>
      </c>
      <c r="D10" s="64">
        <f t="shared" ref="D10:G10" si="1">SUM(D3:D9)</f>
        <v>156</v>
      </c>
      <c r="E10" s="64">
        <f t="shared" si="1"/>
        <v>26</v>
      </c>
      <c r="F10" s="64">
        <f t="shared" si="1"/>
        <v>1</v>
      </c>
      <c r="G10" s="64">
        <f t="shared" si="1"/>
        <v>3</v>
      </c>
      <c r="H10" s="65"/>
      <c r="I10" s="64">
        <f>SUM(I3:I9)</f>
        <v>1966.2595419847326</v>
      </c>
      <c r="J10" s="64">
        <f t="shared" ref="J10" si="2">SUM(J3:J9)</f>
        <v>33</v>
      </c>
      <c r="K10" s="64">
        <v>0</v>
      </c>
      <c r="L10" s="64">
        <f>SUM(L3:L9)</f>
        <v>220</v>
      </c>
      <c r="M10" s="64">
        <v>0</v>
      </c>
      <c r="N10" s="66">
        <f t="shared" si="0"/>
        <v>2219.2595419847326</v>
      </c>
    </row>
    <row r="11" spans="1:16" ht="15" thickBot="1" x14ac:dyDescent="0.4">
      <c r="A11" s="67"/>
      <c r="B11" s="68"/>
      <c r="C11" s="69"/>
      <c r="D11" s="69"/>
      <c r="E11" s="69"/>
      <c r="F11" s="302" t="s">
        <v>34</v>
      </c>
      <c r="G11" s="303"/>
      <c r="H11" s="55">
        <v>1.2137404580152671</v>
      </c>
      <c r="I11" s="70">
        <f>I10/$N$10</f>
        <v>0.88599801185320737</v>
      </c>
      <c r="J11" s="70">
        <f t="shared" ref="J11:M11" si="3">J10/$N$10</f>
        <v>1.4869824540885999E-2</v>
      </c>
      <c r="K11" s="70">
        <f t="shared" si="3"/>
        <v>0</v>
      </c>
      <c r="L11" s="70">
        <f t="shared" si="3"/>
        <v>9.9132163605906667E-2</v>
      </c>
      <c r="M11" s="70">
        <f t="shared" si="3"/>
        <v>0</v>
      </c>
      <c r="N11" s="71">
        <v>1</v>
      </c>
      <c r="P11" s="9"/>
    </row>
    <row r="12" spans="1:16" s="73" customFormat="1" ht="15" thickTop="1" x14ac:dyDescent="0.35">
      <c r="A12" s="72" t="s">
        <v>35</v>
      </c>
    </row>
    <row r="13" spans="1:16" s="73" customFormat="1" x14ac:dyDescent="0.35">
      <c r="A13" s="74" t="s">
        <v>43</v>
      </c>
    </row>
    <row r="14" spans="1:16" s="78" customFormat="1" ht="23" customHeight="1" x14ac:dyDescent="0.25">
      <c r="A14" s="304" t="s">
        <v>78</v>
      </c>
      <c r="B14" s="305"/>
      <c r="C14" s="305"/>
      <c r="D14" s="305"/>
      <c r="E14" s="305"/>
      <c r="F14" s="305"/>
      <c r="G14" s="305"/>
      <c r="H14" s="305"/>
      <c r="I14" s="305"/>
      <c r="J14" s="75"/>
      <c r="K14" s="76"/>
      <c r="L14" s="77"/>
    </row>
    <row r="15" spans="1:16" s="78" customFormat="1" ht="12" customHeight="1" x14ac:dyDescent="0.4">
      <c r="A15" s="79" t="s">
        <v>71</v>
      </c>
      <c r="B15" s="80"/>
      <c r="C15" s="80"/>
      <c r="D15" s="81"/>
      <c r="E15" s="80"/>
      <c r="F15" s="80"/>
      <c r="G15" s="80"/>
      <c r="H15" s="80"/>
      <c r="I15" s="80"/>
      <c r="J15" s="75"/>
      <c r="K15" s="76"/>
      <c r="L15" s="77"/>
    </row>
    <row r="16" spans="1:16" s="78" customFormat="1" ht="20.25" customHeight="1" x14ac:dyDescent="0.25">
      <c r="A16" s="306" t="s">
        <v>72</v>
      </c>
      <c r="B16" s="307"/>
      <c r="C16" s="307"/>
      <c r="D16" s="307"/>
      <c r="E16" s="307"/>
      <c r="F16" s="307"/>
      <c r="G16" s="307"/>
      <c r="H16" s="307"/>
      <c r="I16" s="307"/>
      <c r="J16" s="75"/>
      <c r="K16" s="76"/>
      <c r="L16" s="77"/>
    </row>
    <row r="17" spans="1:9" s="73" customFormat="1" x14ac:dyDescent="0.35">
      <c r="A17" s="307"/>
      <c r="B17" s="307"/>
      <c r="C17" s="307"/>
      <c r="D17" s="307"/>
      <c r="E17" s="307"/>
      <c r="F17" s="307"/>
      <c r="G17" s="307"/>
      <c r="H17" s="307"/>
      <c r="I17" s="307"/>
    </row>
  </sheetData>
  <mergeCells count="4">
    <mergeCell ref="A1:N1"/>
    <mergeCell ref="F11:G11"/>
    <mergeCell ref="A14:I14"/>
    <mergeCell ref="A16:I17"/>
  </mergeCells>
  <pageMargins left="0.70866141732283472" right="0.70866141732283472" top="0.74803149606299213" bottom="0.74803149606299213" header="0.31496062992125984" footer="0.31496062992125984"/>
  <pageSetup paperSize="9" scale="80" orientation="landscape" r:id="rId1"/>
  <headerFooter>
    <oddHeader>&amp;C&amp;"Calibri,Regular"&amp;13SRAD Report No.2047 Transport Statistics Wigan 2019</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55E6-348B-4E6F-A6E8-4F987D34E2BB}">
  <sheetPr>
    <pageSetUpPr fitToPage="1"/>
  </sheetPr>
  <dimension ref="A1:P17"/>
  <sheetViews>
    <sheetView zoomScale="75" zoomScaleNormal="75" zoomScalePageLayoutView="50" workbookViewId="0">
      <selection activeCell="X16" sqref="X16"/>
    </sheetView>
  </sheetViews>
  <sheetFormatPr defaultColWidth="9.1796875" defaultRowHeight="14.5" x14ac:dyDescent="0.35"/>
  <cols>
    <col min="1" max="1" width="7.1796875" style="10" customWidth="1"/>
    <col min="2" max="2" width="25.453125" style="7" customWidth="1"/>
    <col min="3" max="3" width="6.453125" style="7" customWidth="1"/>
    <col min="4" max="4" width="5.81640625" style="7" customWidth="1"/>
    <col min="5" max="5" width="6.26953125" style="7" customWidth="1"/>
    <col min="6" max="6" width="6.7265625" style="7" customWidth="1"/>
    <col min="7" max="7" width="13.1796875" style="7" customWidth="1"/>
    <col min="8" max="8" width="14.7265625" style="7" customWidth="1"/>
    <col min="9" max="9" width="9.453125" style="7" customWidth="1"/>
    <col min="10" max="10" width="12.453125" style="7" customWidth="1"/>
    <col min="11" max="11" width="9.453125" style="7" customWidth="1"/>
    <col min="12" max="12" width="8.26953125" style="7" customWidth="1"/>
    <col min="13" max="13" width="10.54296875" style="7" customWidth="1"/>
    <col min="14" max="14" width="27.7265625" style="7" customWidth="1"/>
    <col min="15" max="16384" width="9.1796875" style="7"/>
  </cols>
  <sheetData>
    <row r="1" spans="1:16" ht="15" thickTop="1" x14ac:dyDescent="0.35">
      <c r="A1" s="299" t="s">
        <v>73</v>
      </c>
      <c r="B1" s="300"/>
      <c r="C1" s="300"/>
      <c r="D1" s="300"/>
      <c r="E1" s="300"/>
      <c r="F1" s="300"/>
      <c r="G1" s="300"/>
      <c r="H1" s="300"/>
      <c r="I1" s="300"/>
      <c r="J1" s="300"/>
      <c r="K1" s="300"/>
      <c r="L1" s="300"/>
      <c r="M1" s="300"/>
      <c r="N1" s="301"/>
    </row>
    <row r="2" spans="1:16" x14ac:dyDescent="0.35">
      <c r="A2" s="57" t="s">
        <v>6</v>
      </c>
      <c r="B2" s="53" t="s">
        <v>7</v>
      </c>
      <c r="C2" s="58" t="s">
        <v>8</v>
      </c>
      <c r="D2" s="58" t="s">
        <v>9</v>
      </c>
      <c r="E2" s="58" t="s">
        <v>10</v>
      </c>
      <c r="F2" s="58" t="s">
        <v>11</v>
      </c>
      <c r="G2" s="59" t="s">
        <v>12</v>
      </c>
      <c r="H2" s="59" t="s">
        <v>13</v>
      </c>
      <c r="I2" s="59" t="s">
        <v>14</v>
      </c>
      <c r="J2" s="59" t="s">
        <v>15</v>
      </c>
      <c r="K2" s="59" t="s">
        <v>16</v>
      </c>
      <c r="L2" s="59" t="s">
        <v>17</v>
      </c>
      <c r="M2" s="59" t="s">
        <v>18</v>
      </c>
      <c r="N2" s="60" t="s">
        <v>19</v>
      </c>
    </row>
    <row r="3" spans="1:16" x14ac:dyDescent="0.35">
      <c r="A3" s="57">
        <v>85009</v>
      </c>
      <c r="B3" s="53" t="s">
        <v>70</v>
      </c>
      <c r="C3" s="52">
        <v>543</v>
      </c>
      <c r="D3" s="52">
        <v>53</v>
      </c>
      <c r="E3" s="52">
        <v>19</v>
      </c>
      <c r="F3" s="52">
        <v>0</v>
      </c>
      <c r="G3" s="52">
        <v>2</v>
      </c>
      <c r="H3" s="54">
        <v>1.4574314574314575</v>
      </c>
      <c r="I3" s="52">
        <v>791.38528138528147</v>
      </c>
      <c r="J3" s="53">
        <v>3</v>
      </c>
      <c r="K3" s="52"/>
      <c r="L3" s="53">
        <v>41</v>
      </c>
      <c r="M3" s="53"/>
      <c r="N3" s="61">
        <f>SUM(I3:M3)</f>
        <v>835.38528138528147</v>
      </c>
    </row>
    <row r="4" spans="1:16" x14ac:dyDescent="0.35">
      <c r="A4" s="57">
        <v>85010</v>
      </c>
      <c r="B4" s="53" t="s">
        <v>37</v>
      </c>
      <c r="C4" s="52">
        <v>694</v>
      </c>
      <c r="D4" s="52">
        <v>40</v>
      </c>
      <c r="E4" s="52">
        <v>8</v>
      </c>
      <c r="F4" s="52">
        <v>0</v>
      </c>
      <c r="G4" s="52">
        <v>1</v>
      </c>
      <c r="H4" s="56">
        <v>1.4574314574314575</v>
      </c>
      <c r="I4" s="52">
        <v>1011.4574314574315</v>
      </c>
      <c r="J4" s="53">
        <v>2</v>
      </c>
      <c r="K4" s="52"/>
      <c r="L4" s="53">
        <v>105</v>
      </c>
      <c r="M4" s="53"/>
      <c r="N4" s="61">
        <f t="shared" ref="N4:N10" si="0">SUM(I4:M4)</f>
        <v>1118.4574314574315</v>
      </c>
    </row>
    <row r="5" spans="1:16" x14ac:dyDescent="0.35">
      <c r="A5" s="57">
        <v>85011</v>
      </c>
      <c r="B5" s="53" t="s">
        <v>38</v>
      </c>
      <c r="C5" s="52">
        <v>224</v>
      </c>
      <c r="D5" s="52">
        <v>14</v>
      </c>
      <c r="E5" s="52">
        <v>3</v>
      </c>
      <c r="F5" s="52">
        <v>0</v>
      </c>
      <c r="G5" s="52">
        <v>0</v>
      </c>
      <c r="H5" s="54">
        <v>1.4574314574314575</v>
      </c>
      <c r="I5" s="52">
        <v>326.46464646464648</v>
      </c>
      <c r="J5" s="53">
        <v>5</v>
      </c>
      <c r="K5" s="52"/>
      <c r="L5" s="53">
        <v>29</v>
      </c>
      <c r="M5" s="53"/>
      <c r="N5" s="61">
        <f t="shared" si="0"/>
        <v>360.46464646464648</v>
      </c>
    </row>
    <row r="6" spans="1:16" x14ac:dyDescent="0.35">
      <c r="A6" s="57">
        <v>85012</v>
      </c>
      <c r="B6" s="53" t="s">
        <v>39</v>
      </c>
      <c r="C6" s="52">
        <v>16</v>
      </c>
      <c r="D6" s="52">
        <v>14</v>
      </c>
      <c r="E6" s="52">
        <v>4</v>
      </c>
      <c r="F6" s="52">
        <v>0</v>
      </c>
      <c r="G6" s="52">
        <v>0</v>
      </c>
      <c r="H6" s="54">
        <v>1.4574314574314575</v>
      </c>
      <c r="I6" s="52">
        <v>23.31890331890332</v>
      </c>
      <c r="J6" s="53">
        <v>1</v>
      </c>
      <c r="K6" s="52"/>
      <c r="L6" s="53">
        <v>4</v>
      </c>
      <c r="M6" s="53"/>
      <c r="N6" s="61">
        <f t="shared" si="0"/>
        <v>28.31890331890332</v>
      </c>
    </row>
    <row r="7" spans="1:16" x14ac:dyDescent="0.35">
      <c r="A7" s="57">
        <v>85013</v>
      </c>
      <c r="B7" s="53" t="s">
        <v>40</v>
      </c>
      <c r="C7" s="52">
        <v>564</v>
      </c>
      <c r="D7" s="52">
        <v>20</v>
      </c>
      <c r="E7" s="52">
        <v>1</v>
      </c>
      <c r="F7" s="52">
        <v>0</v>
      </c>
      <c r="G7" s="52">
        <v>1</v>
      </c>
      <c r="H7" s="54">
        <v>1.4574314574314575</v>
      </c>
      <c r="I7" s="52">
        <v>821.9913419913421</v>
      </c>
      <c r="J7" s="53">
        <v>3</v>
      </c>
      <c r="K7" s="52"/>
      <c r="L7" s="53">
        <v>65</v>
      </c>
      <c r="M7" s="53"/>
      <c r="N7" s="61">
        <f t="shared" si="0"/>
        <v>889.9913419913421</v>
      </c>
    </row>
    <row r="8" spans="1:16" x14ac:dyDescent="0.35">
      <c r="A8" s="57">
        <v>85016</v>
      </c>
      <c r="B8" s="53" t="s">
        <v>41</v>
      </c>
      <c r="C8" s="52">
        <v>126</v>
      </c>
      <c r="D8" s="52">
        <v>18</v>
      </c>
      <c r="E8" s="52">
        <v>1</v>
      </c>
      <c r="F8" s="52">
        <v>0</v>
      </c>
      <c r="G8" s="52">
        <v>0</v>
      </c>
      <c r="H8" s="54">
        <v>1.4574314574314575</v>
      </c>
      <c r="I8" s="52">
        <v>183.63636363636365</v>
      </c>
      <c r="J8" s="53">
        <v>4</v>
      </c>
      <c r="K8" s="52"/>
      <c r="L8" s="53">
        <v>3</v>
      </c>
      <c r="M8" s="53"/>
      <c r="N8" s="61">
        <f t="shared" si="0"/>
        <v>190.63636363636365</v>
      </c>
    </row>
    <row r="9" spans="1:16" x14ac:dyDescent="0.35">
      <c r="A9" s="57">
        <v>85018</v>
      </c>
      <c r="B9" s="53" t="s">
        <v>42</v>
      </c>
      <c r="C9" s="52">
        <v>499</v>
      </c>
      <c r="D9" s="52">
        <v>33</v>
      </c>
      <c r="E9" s="52">
        <v>2</v>
      </c>
      <c r="F9" s="52">
        <v>0</v>
      </c>
      <c r="G9" s="52">
        <v>2</v>
      </c>
      <c r="H9" s="54">
        <v>1.4574314574314575</v>
      </c>
      <c r="I9" s="52">
        <v>727.25829725829726</v>
      </c>
      <c r="J9" s="52">
        <v>4</v>
      </c>
      <c r="K9" s="52"/>
      <c r="L9" s="52">
        <v>108</v>
      </c>
      <c r="M9" s="52"/>
      <c r="N9" s="61">
        <f t="shared" si="0"/>
        <v>839.25829725829726</v>
      </c>
    </row>
    <row r="10" spans="1:16" x14ac:dyDescent="0.35">
      <c r="A10" s="62"/>
      <c r="B10" s="63" t="s">
        <v>33</v>
      </c>
      <c r="C10" s="64">
        <f>SUM(C3:C9)</f>
        <v>2666</v>
      </c>
      <c r="D10" s="64">
        <f t="shared" ref="D10:G10" si="1">SUM(D3:D9)</f>
        <v>192</v>
      </c>
      <c r="E10" s="64">
        <f t="shared" si="1"/>
        <v>38</v>
      </c>
      <c r="F10" s="64">
        <f t="shared" si="1"/>
        <v>0</v>
      </c>
      <c r="G10" s="64">
        <f t="shared" si="1"/>
        <v>6</v>
      </c>
      <c r="H10" s="65"/>
      <c r="I10" s="64">
        <f>SUM(I3:I9)</f>
        <v>3885.5122655122659</v>
      </c>
      <c r="J10" s="64">
        <f t="shared" ref="J10" si="2">SUM(J3:J9)</f>
        <v>22</v>
      </c>
      <c r="K10" s="64">
        <v>0</v>
      </c>
      <c r="L10" s="64">
        <f>SUM(L3:L9)</f>
        <v>355</v>
      </c>
      <c r="M10" s="64">
        <v>0</v>
      </c>
      <c r="N10" s="66">
        <f t="shared" si="0"/>
        <v>4262.5122655122659</v>
      </c>
    </row>
    <row r="11" spans="1:16" ht="15" customHeight="1" thickBot="1" x14ac:dyDescent="0.4">
      <c r="A11" s="67"/>
      <c r="B11" s="68"/>
      <c r="C11" s="69"/>
      <c r="D11" s="69"/>
      <c r="E11" s="69"/>
      <c r="F11" s="302" t="s">
        <v>34</v>
      </c>
      <c r="G11" s="303"/>
      <c r="H11" s="55">
        <v>1.4574314574314575</v>
      </c>
      <c r="I11" s="70">
        <f>I10/$N$10</f>
        <v>0.91155450670481708</v>
      </c>
      <c r="J11" s="70">
        <f t="shared" ref="J11:N11" si="3">J10/$N$10</f>
        <v>5.1612754708064293E-3</v>
      </c>
      <c r="K11" s="70">
        <f t="shared" si="3"/>
        <v>0</v>
      </c>
      <c r="L11" s="70">
        <f t="shared" si="3"/>
        <v>8.3284217824376477E-2</v>
      </c>
      <c r="M11" s="70">
        <f t="shared" si="3"/>
        <v>0</v>
      </c>
      <c r="N11" s="71">
        <f t="shared" si="3"/>
        <v>1</v>
      </c>
      <c r="P11" s="9"/>
    </row>
    <row r="12" spans="1:16" ht="15" thickTop="1" x14ac:dyDescent="0.35">
      <c r="A12" s="72" t="s">
        <v>35</v>
      </c>
      <c r="B12" s="73"/>
      <c r="C12" s="73"/>
      <c r="D12" s="73"/>
      <c r="E12" s="73"/>
      <c r="F12" s="73"/>
      <c r="G12" s="73"/>
      <c r="H12" s="73"/>
      <c r="I12" s="73"/>
    </row>
    <row r="13" spans="1:16" x14ac:dyDescent="0.35">
      <c r="A13" s="74" t="s">
        <v>43</v>
      </c>
      <c r="B13" s="73"/>
      <c r="C13" s="73"/>
      <c r="D13" s="73"/>
      <c r="E13" s="73"/>
      <c r="F13" s="73"/>
      <c r="G13" s="73"/>
      <c r="H13" s="73"/>
      <c r="I13" s="73"/>
    </row>
    <row r="14" spans="1:16" s="11" customFormat="1" ht="22.5" customHeight="1" x14ac:dyDescent="0.25">
      <c r="A14" s="304" t="s">
        <v>77</v>
      </c>
      <c r="B14" s="305"/>
      <c r="C14" s="305"/>
      <c r="D14" s="305"/>
      <c r="E14" s="305"/>
      <c r="F14" s="305"/>
      <c r="G14" s="305"/>
      <c r="H14" s="305"/>
      <c r="I14" s="305"/>
      <c r="J14" s="12"/>
      <c r="K14" s="13"/>
      <c r="L14" s="14"/>
    </row>
    <row r="15" spans="1:16" s="11" customFormat="1" ht="12" customHeight="1" x14ac:dyDescent="0.4">
      <c r="A15" s="79" t="s">
        <v>71</v>
      </c>
      <c r="B15" s="80"/>
      <c r="C15" s="80"/>
      <c r="D15" s="81"/>
      <c r="E15" s="80"/>
      <c r="F15" s="80"/>
      <c r="G15" s="80"/>
      <c r="H15" s="80"/>
      <c r="I15" s="80"/>
      <c r="J15" s="12"/>
      <c r="K15" s="13"/>
      <c r="L15" s="14"/>
    </row>
    <row r="16" spans="1:16" s="11" customFormat="1" ht="20.25" customHeight="1" x14ac:dyDescent="0.25">
      <c r="A16" s="306" t="s">
        <v>72</v>
      </c>
      <c r="B16" s="307"/>
      <c r="C16" s="307"/>
      <c r="D16" s="307"/>
      <c r="E16" s="307"/>
      <c r="F16" s="307"/>
      <c r="G16" s="307"/>
      <c r="H16" s="307"/>
      <c r="I16" s="307"/>
      <c r="J16" s="12"/>
      <c r="K16" s="13"/>
      <c r="L16" s="14"/>
    </row>
    <row r="17" spans="1:9" x14ac:dyDescent="0.35">
      <c r="A17" s="307"/>
      <c r="B17" s="307"/>
      <c r="C17" s="307"/>
      <c r="D17" s="307"/>
      <c r="E17" s="307"/>
      <c r="F17" s="307"/>
      <c r="G17" s="307"/>
      <c r="H17" s="307"/>
      <c r="I17" s="307"/>
    </row>
  </sheetData>
  <mergeCells count="4">
    <mergeCell ref="A1:N1"/>
    <mergeCell ref="F11:G11"/>
    <mergeCell ref="A14:I14"/>
    <mergeCell ref="A16:I17"/>
  </mergeCells>
  <pageMargins left="0.70866141732283472" right="0.70866141732283472" top="0.74803149606299213" bottom="0.74803149606299213" header="0.31496062992125984" footer="0.31496062992125984"/>
  <pageSetup paperSize="9" scale="80" orientation="landscape" r:id="rId1"/>
  <headerFooter>
    <oddHeader>&amp;C&amp;"Calibri,Regular"&amp;13SRAD Report No.2047 Transport Statistics Wigan 2019</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2E293-E70C-44F6-AFA4-9489FD783531}">
  <sheetPr>
    <pageSetUpPr fitToPage="1"/>
  </sheetPr>
  <dimension ref="A1:P21"/>
  <sheetViews>
    <sheetView zoomScale="75" zoomScaleNormal="75" zoomScalePageLayoutView="75" workbookViewId="0">
      <selection activeCell="X16" sqref="X16"/>
    </sheetView>
  </sheetViews>
  <sheetFormatPr defaultColWidth="9.1796875" defaultRowHeight="14.5" x14ac:dyDescent="0.35"/>
  <cols>
    <col min="1" max="1" width="7.1796875" style="10" customWidth="1"/>
    <col min="2" max="2" width="25" style="7" customWidth="1"/>
    <col min="3" max="3" width="6.453125" style="7" customWidth="1"/>
    <col min="4" max="4" width="5.81640625" style="7" customWidth="1"/>
    <col min="5" max="5" width="6.26953125" style="7" customWidth="1"/>
    <col min="6" max="6" width="6.7265625" style="7" customWidth="1"/>
    <col min="7" max="7" width="13.1796875" style="7" customWidth="1"/>
    <col min="8" max="8" width="14.7265625" style="7" customWidth="1"/>
    <col min="9" max="9" width="9.453125" style="7" customWidth="1"/>
    <col min="10" max="10" width="12.453125" style="7" customWidth="1"/>
    <col min="11" max="11" width="9.453125" style="7" customWidth="1"/>
    <col min="12" max="12" width="8.26953125" style="7" customWidth="1"/>
    <col min="13" max="13" width="10.54296875" style="7" customWidth="1"/>
    <col min="14" max="14" width="27.7265625" style="7" customWidth="1"/>
    <col min="15" max="16384" width="9.1796875" style="7"/>
  </cols>
  <sheetData>
    <row r="1" spans="1:16" ht="15" thickTop="1" x14ac:dyDescent="0.35">
      <c r="A1" s="299" t="s">
        <v>74</v>
      </c>
      <c r="B1" s="300"/>
      <c r="C1" s="300"/>
      <c r="D1" s="300"/>
      <c r="E1" s="300"/>
      <c r="F1" s="300"/>
      <c r="G1" s="300"/>
      <c r="H1" s="300"/>
      <c r="I1" s="300"/>
      <c r="J1" s="300"/>
      <c r="K1" s="300"/>
      <c r="L1" s="300"/>
      <c r="M1" s="300"/>
      <c r="N1" s="301"/>
    </row>
    <row r="2" spans="1:16" x14ac:dyDescent="0.35">
      <c r="A2" s="57" t="s">
        <v>6</v>
      </c>
      <c r="B2" s="53" t="s">
        <v>7</v>
      </c>
      <c r="C2" s="58" t="s">
        <v>8</v>
      </c>
      <c r="D2" s="58" t="s">
        <v>9</v>
      </c>
      <c r="E2" s="58" t="s">
        <v>10</v>
      </c>
      <c r="F2" s="58" t="s">
        <v>11</v>
      </c>
      <c r="G2" s="59" t="s">
        <v>12</v>
      </c>
      <c r="H2" s="59" t="s">
        <v>13</v>
      </c>
      <c r="I2" s="59" t="s">
        <v>14</v>
      </c>
      <c r="J2" s="59" t="s">
        <v>15</v>
      </c>
      <c r="K2" s="59" t="s">
        <v>16</v>
      </c>
      <c r="L2" s="59" t="s">
        <v>17</v>
      </c>
      <c r="M2" s="59" t="s">
        <v>18</v>
      </c>
      <c r="N2" s="60" t="s">
        <v>19</v>
      </c>
    </row>
    <row r="3" spans="1:16" x14ac:dyDescent="0.35">
      <c r="A3" s="57">
        <v>85009</v>
      </c>
      <c r="B3" s="53" t="s">
        <v>70</v>
      </c>
      <c r="C3" s="52">
        <v>377</v>
      </c>
      <c r="D3" s="52">
        <v>48</v>
      </c>
      <c r="E3" s="52">
        <v>7</v>
      </c>
      <c r="F3" s="52">
        <v>0</v>
      </c>
      <c r="G3" s="52">
        <v>4</v>
      </c>
      <c r="H3" s="54">
        <v>1.4902912621359223</v>
      </c>
      <c r="I3" s="52">
        <v>561.83980582524271</v>
      </c>
      <c r="J3" s="53">
        <v>8</v>
      </c>
      <c r="K3" s="52"/>
      <c r="L3" s="53">
        <v>19</v>
      </c>
      <c r="M3" s="53"/>
      <c r="N3" s="61">
        <f>SUM(I3:M3)</f>
        <v>588.83980582524271</v>
      </c>
    </row>
    <row r="4" spans="1:16" x14ac:dyDescent="0.35">
      <c r="A4" s="57">
        <v>85010</v>
      </c>
      <c r="B4" s="53" t="s">
        <v>37</v>
      </c>
      <c r="C4" s="52">
        <v>618</v>
      </c>
      <c r="D4" s="52">
        <v>54</v>
      </c>
      <c r="E4" s="52">
        <v>3</v>
      </c>
      <c r="F4" s="52">
        <v>0</v>
      </c>
      <c r="G4" s="52">
        <v>1</v>
      </c>
      <c r="H4" s="56">
        <v>1.4902912621359223</v>
      </c>
      <c r="I4" s="52">
        <v>921</v>
      </c>
      <c r="J4" s="53">
        <v>4</v>
      </c>
      <c r="K4" s="52"/>
      <c r="L4" s="53">
        <v>37</v>
      </c>
      <c r="M4" s="53"/>
      <c r="N4" s="61">
        <f t="shared" ref="N4:N10" si="0">SUM(I4:M4)</f>
        <v>962</v>
      </c>
    </row>
    <row r="5" spans="1:16" x14ac:dyDescent="0.35">
      <c r="A5" s="57">
        <v>85011</v>
      </c>
      <c r="B5" s="53" t="s">
        <v>38</v>
      </c>
      <c r="C5" s="52">
        <v>447</v>
      </c>
      <c r="D5" s="52">
        <v>32</v>
      </c>
      <c r="E5" s="52">
        <v>2</v>
      </c>
      <c r="F5" s="52">
        <v>0</v>
      </c>
      <c r="G5" s="52">
        <v>1</v>
      </c>
      <c r="H5" s="54">
        <v>1.4902912621359223</v>
      </c>
      <c r="I5" s="52">
        <v>666.16019417475729</v>
      </c>
      <c r="J5" s="53">
        <v>7</v>
      </c>
      <c r="K5" s="52"/>
      <c r="L5" s="53">
        <v>38</v>
      </c>
      <c r="M5" s="53"/>
      <c r="N5" s="61">
        <f t="shared" si="0"/>
        <v>711.16019417475729</v>
      </c>
    </row>
    <row r="6" spans="1:16" x14ac:dyDescent="0.35">
      <c r="A6" s="57">
        <v>85012</v>
      </c>
      <c r="B6" s="53" t="s">
        <v>39</v>
      </c>
      <c r="C6" s="52">
        <v>18</v>
      </c>
      <c r="D6" s="52">
        <v>3</v>
      </c>
      <c r="E6" s="52">
        <v>1</v>
      </c>
      <c r="F6" s="52">
        <v>0</v>
      </c>
      <c r="G6" s="52">
        <v>0</v>
      </c>
      <c r="H6" s="54">
        <v>1.4902912621359223</v>
      </c>
      <c r="I6" s="52">
        <v>26.825242718446603</v>
      </c>
      <c r="J6" s="53">
        <v>2</v>
      </c>
      <c r="K6" s="52"/>
      <c r="L6" s="53">
        <v>3</v>
      </c>
      <c r="M6" s="53"/>
      <c r="N6" s="61">
        <f t="shared" si="0"/>
        <v>31.825242718446603</v>
      </c>
    </row>
    <row r="7" spans="1:16" x14ac:dyDescent="0.35">
      <c r="A7" s="57">
        <v>85013</v>
      </c>
      <c r="B7" s="53" t="s">
        <v>40</v>
      </c>
      <c r="C7" s="52">
        <v>361</v>
      </c>
      <c r="D7" s="52">
        <v>20</v>
      </c>
      <c r="E7" s="52">
        <v>1</v>
      </c>
      <c r="F7" s="52">
        <v>0</v>
      </c>
      <c r="G7" s="52">
        <v>1</v>
      </c>
      <c r="H7" s="54">
        <v>1.4902912621359223</v>
      </c>
      <c r="I7" s="52">
        <v>537.995145631068</v>
      </c>
      <c r="J7" s="53">
        <v>3</v>
      </c>
      <c r="K7" s="52"/>
      <c r="L7" s="53">
        <v>47</v>
      </c>
      <c r="M7" s="53"/>
      <c r="N7" s="61">
        <f t="shared" si="0"/>
        <v>587.995145631068</v>
      </c>
    </row>
    <row r="8" spans="1:16" x14ac:dyDescent="0.35">
      <c r="A8" s="57">
        <v>85016</v>
      </c>
      <c r="B8" s="53" t="s">
        <v>41</v>
      </c>
      <c r="C8" s="52">
        <v>241</v>
      </c>
      <c r="D8" s="52">
        <v>26</v>
      </c>
      <c r="E8" s="52">
        <v>1</v>
      </c>
      <c r="F8" s="52">
        <v>1</v>
      </c>
      <c r="G8" s="52">
        <v>1</v>
      </c>
      <c r="H8" s="54">
        <v>1.4902912621359223</v>
      </c>
      <c r="I8" s="52">
        <v>359.16019417475729</v>
      </c>
      <c r="J8" s="53">
        <v>13</v>
      </c>
      <c r="K8" s="52"/>
      <c r="L8" s="53">
        <v>12</v>
      </c>
      <c r="M8" s="53"/>
      <c r="N8" s="61">
        <f t="shared" si="0"/>
        <v>384.16019417475729</v>
      </c>
    </row>
    <row r="9" spans="1:16" x14ac:dyDescent="0.35">
      <c r="A9" s="57">
        <v>85018</v>
      </c>
      <c r="B9" s="53" t="s">
        <v>42</v>
      </c>
      <c r="C9" s="52">
        <v>485</v>
      </c>
      <c r="D9" s="52">
        <v>36</v>
      </c>
      <c r="E9" s="52">
        <v>1</v>
      </c>
      <c r="F9" s="52">
        <v>0</v>
      </c>
      <c r="G9" s="52">
        <v>1</v>
      </c>
      <c r="H9" s="54">
        <v>1.4902912621359223</v>
      </c>
      <c r="I9" s="52">
        <v>722.79126213592235</v>
      </c>
      <c r="J9" s="52">
        <v>15</v>
      </c>
      <c r="K9" s="52"/>
      <c r="L9" s="52">
        <v>65</v>
      </c>
      <c r="M9" s="52"/>
      <c r="N9" s="61">
        <f t="shared" si="0"/>
        <v>802.79126213592235</v>
      </c>
    </row>
    <row r="10" spans="1:16" x14ac:dyDescent="0.35">
      <c r="A10" s="62"/>
      <c r="B10" s="63" t="s">
        <v>33</v>
      </c>
      <c r="C10" s="64">
        <f>SUM(C3:C9)</f>
        <v>2547</v>
      </c>
      <c r="D10" s="64">
        <f t="shared" ref="D10:G10" si="1">SUM(D3:D9)</f>
        <v>219</v>
      </c>
      <c r="E10" s="64">
        <f t="shared" si="1"/>
        <v>16</v>
      </c>
      <c r="F10" s="64">
        <f t="shared" si="1"/>
        <v>1</v>
      </c>
      <c r="G10" s="64">
        <f t="shared" si="1"/>
        <v>9</v>
      </c>
      <c r="H10" s="65"/>
      <c r="I10" s="64">
        <f>SUM(I3:I9)</f>
        <v>3795.7718446601939</v>
      </c>
      <c r="J10" s="64">
        <f t="shared" ref="J10" si="2">SUM(J3:J9)</f>
        <v>52</v>
      </c>
      <c r="K10" s="64">
        <v>0</v>
      </c>
      <c r="L10" s="64">
        <f>SUM(L3:L9)</f>
        <v>221</v>
      </c>
      <c r="M10" s="64">
        <v>0</v>
      </c>
      <c r="N10" s="66">
        <f t="shared" si="0"/>
        <v>4068.7718446601939</v>
      </c>
    </row>
    <row r="11" spans="1:16" ht="15.75" customHeight="1" thickBot="1" x14ac:dyDescent="0.4">
      <c r="A11" s="67"/>
      <c r="B11" s="68"/>
      <c r="C11" s="69"/>
      <c r="D11" s="69"/>
      <c r="E11" s="69"/>
      <c r="F11" s="302" t="s">
        <v>34</v>
      </c>
      <c r="G11" s="303"/>
      <c r="H11" s="55">
        <v>1.4902912621359223</v>
      </c>
      <c r="I11" s="70">
        <f>I10/$N$10</f>
        <v>0.93290358603953627</v>
      </c>
      <c r="J11" s="70">
        <f t="shared" ref="J11:N11" si="3">J10/$N$10</f>
        <v>1.2780269325802616E-2</v>
      </c>
      <c r="K11" s="70">
        <f t="shared" si="3"/>
        <v>0</v>
      </c>
      <c r="L11" s="70">
        <f t="shared" si="3"/>
        <v>5.4316144634661112E-2</v>
      </c>
      <c r="M11" s="70">
        <f t="shared" si="3"/>
        <v>0</v>
      </c>
      <c r="N11" s="71">
        <f t="shared" si="3"/>
        <v>1</v>
      </c>
      <c r="P11" s="9"/>
    </row>
    <row r="12" spans="1:16" ht="15" thickTop="1" x14ac:dyDescent="0.35">
      <c r="A12" s="72" t="s">
        <v>35</v>
      </c>
      <c r="B12" s="73"/>
      <c r="C12" s="73"/>
      <c r="D12" s="73"/>
      <c r="E12" s="73"/>
      <c r="F12" s="73"/>
      <c r="G12" s="73"/>
      <c r="H12" s="73"/>
      <c r="I12" s="73"/>
    </row>
    <row r="13" spans="1:16" x14ac:dyDescent="0.35">
      <c r="A13" s="74" t="s">
        <v>43</v>
      </c>
      <c r="B13" s="73"/>
      <c r="C13" s="73"/>
      <c r="D13" s="73"/>
      <c r="E13" s="73"/>
      <c r="F13" s="73"/>
      <c r="G13" s="73"/>
      <c r="H13" s="73"/>
      <c r="I13" s="73"/>
    </row>
    <row r="14" spans="1:16" s="11" customFormat="1" ht="21.5" customHeight="1" x14ac:dyDescent="0.25">
      <c r="A14" s="304" t="s">
        <v>78</v>
      </c>
      <c r="B14" s="305"/>
      <c r="C14" s="305"/>
      <c r="D14" s="305"/>
      <c r="E14" s="305"/>
      <c r="F14" s="305"/>
      <c r="G14" s="305"/>
      <c r="H14" s="305"/>
      <c r="I14" s="305"/>
      <c r="J14" s="12"/>
      <c r="K14" s="13"/>
      <c r="L14" s="14"/>
    </row>
    <row r="15" spans="1:16" s="11" customFormat="1" ht="12" customHeight="1" x14ac:dyDescent="0.4">
      <c r="A15" s="79" t="s">
        <v>71</v>
      </c>
      <c r="B15" s="80"/>
      <c r="C15" s="80"/>
      <c r="D15" s="81"/>
      <c r="E15" s="80"/>
      <c r="F15" s="80"/>
      <c r="G15" s="80"/>
      <c r="H15" s="80"/>
      <c r="I15" s="80"/>
      <c r="J15" s="12"/>
      <c r="K15" s="13"/>
      <c r="L15" s="14"/>
    </row>
    <row r="16" spans="1:16" s="11" customFormat="1" ht="20.25" customHeight="1" x14ac:dyDescent="0.25">
      <c r="A16" s="306" t="s">
        <v>72</v>
      </c>
      <c r="B16" s="307"/>
      <c r="C16" s="307"/>
      <c r="D16" s="307"/>
      <c r="E16" s="307"/>
      <c r="F16" s="307"/>
      <c r="G16" s="307"/>
      <c r="H16" s="307"/>
      <c r="I16" s="307"/>
      <c r="J16" s="12"/>
      <c r="K16" s="13"/>
      <c r="L16" s="14"/>
    </row>
    <row r="17" spans="1:13" x14ac:dyDescent="0.35">
      <c r="A17" s="307"/>
      <c r="B17" s="307"/>
      <c r="C17" s="307"/>
      <c r="D17" s="307"/>
      <c r="E17" s="307"/>
      <c r="F17" s="307"/>
      <c r="G17" s="307"/>
      <c r="H17" s="307"/>
      <c r="I17" s="307"/>
    </row>
    <row r="21" spans="1:13" x14ac:dyDescent="0.35">
      <c r="M21" s="15"/>
    </row>
  </sheetData>
  <mergeCells count="4">
    <mergeCell ref="A1:N1"/>
    <mergeCell ref="F11:G11"/>
    <mergeCell ref="A14:I14"/>
    <mergeCell ref="A16:I17"/>
  </mergeCells>
  <pageMargins left="0.70866141732283472" right="0.70866141732283472" top="0.74803149606299213" bottom="0.74803149606299213" header="0.31496062992125984" footer="0.31496062992125984"/>
  <pageSetup paperSize="9" scale="80" orientation="landscape" r:id="rId1"/>
  <headerFooter>
    <oddHeader>&amp;C&amp;"Calibri,Regular"&amp;13SRAD Report No.2047 Transport Statistics Wigan 2019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Key Centre Notes</vt:lpstr>
      <vt:lpstr>Cordon Map -Wigan</vt:lpstr>
      <vt:lpstr>Cordon Map - Robin Park</vt:lpstr>
      <vt:lpstr>Table 11 Key Centre Surveys AM</vt:lpstr>
      <vt:lpstr>Table 12 Key Centre Surveys  OP</vt:lpstr>
      <vt:lpstr>Table 13 Key Centre Surveys PM</vt:lpstr>
      <vt:lpstr>Table 14 Robin Park Surveys AM</vt:lpstr>
      <vt:lpstr>Table 15 Robin Park Surveys OP</vt:lpstr>
      <vt:lpstr>Table 16 Robin Park Surveys PM</vt:lpstr>
      <vt:lpstr>Table 17 Wigan KC Trend</vt:lpstr>
      <vt:lpstr>Tab 18 RobinPk TrafficTrend</vt:lpstr>
      <vt:lpstr>Tabs 19 22 KC Car Occupancy</vt:lpstr>
      <vt:lpstr>Table 23 Rail to KC</vt:lpstr>
      <vt:lpstr>Tabs 24 25 Walk to KC</vt:lpstr>
      <vt:lpstr>Table  26 KC Car&amp;Non-carTrips </vt:lpstr>
      <vt:lpstr>'Cordon Map - Robin Park'!Print_Area</vt:lpstr>
      <vt:lpstr>'Cordon Map -Wigan'!Print_Area</vt:lpstr>
      <vt:lpstr>'Key Centre Notes'!Print_Area</vt:lpstr>
      <vt:lpstr>'Tab 18 RobinPk TrafficTrend'!Print_Area</vt:lpstr>
      <vt:lpstr>'Table  26 KC Car&amp;Non-carTrips '!Print_Area</vt:lpstr>
      <vt:lpstr>'Table 11 Key Centre Surveys AM'!Print_Area</vt:lpstr>
      <vt:lpstr>'Table 12 Key Centre Surveys  OP'!Print_Area</vt:lpstr>
      <vt:lpstr>'Table 13 Key Centre Surveys PM'!Print_Area</vt:lpstr>
      <vt:lpstr>'Table 14 Robin Park Surveys AM'!Print_Area</vt:lpstr>
      <vt:lpstr>'Table 15 Robin Park Surveys OP'!Print_Area</vt:lpstr>
      <vt:lpstr>'Table 16 Robin Park Surveys PM'!Print_Area</vt:lpstr>
      <vt:lpstr>'Table 17 Wigan KC Trend'!Print_Area</vt:lpstr>
      <vt:lpstr>'Table 23 Rail to KC'!Print_Area</vt:lpstr>
      <vt:lpstr>'Tabs 19 22 KC Car Occupancy'!Print_Area</vt:lpstr>
      <vt:lpstr>'Tabs 24 25 Walk to KC'!Print_Area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2020-09-10T11:06:21Z</dcterms:created>
  <dcterms:modified xsi:type="dcterms:W3CDTF">2022-12-19T12:29:41Z</dcterms:modified>
</cp:coreProperties>
</file>